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DieseArbeitsmappe" defaultThemeVersion="166925"/>
  <mc:AlternateContent xmlns:mc="http://schemas.openxmlformats.org/markup-compatibility/2006">
    <mc:Choice Requires="x15">
      <x15ac:absPath xmlns:x15ac="http://schemas.microsoft.com/office/spreadsheetml/2010/11/ac" url="Y:\Vorlagen NEU\Bewertungsformular\10 UN Version 2025\"/>
    </mc:Choice>
  </mc:AlternateContent>
  <xr:revisionPtr revIDLastSave="0" documentId="13_ncr:1_{B31494A7-734C-441C-963A-3288C0269D6C}" xr6:coauthVersionLast="47" xr6:coauthVersionMax="47" xr10:uidLastSave="{00000000-0000-0000-0000-000000000000}"/>
  <workbookProtection workbookAlgorithmName="SHA-512" workbookHashValue="xYJuWFtTXnjvYoqVUtQ+dGnHe/Dyu+Wm0LFH6zsTPhPZ8904K8ThkWJIgcuUMhmkjiJpcl44P4JAnUhim8/waA==" workbookSaltValue="BF/IJ6733PUqnywHuyxyCw==" workbookSpinCount="100000" lockStructure="1"/>
  <bookViews>
    <workbookView xWindow="-108" yWindow="-108" windowWidth="23256" windowHeight="13896" tabRatio="853" firstSheet="2" activeTab="2" xr2:uid="{612210A4-9E12-4FE6-AE36-05CBE4BE484A}"/>
  </bookViews>
  <sheets>
    <sheet name="Vorgehen" sheetId="11" state="hidden" r:id="rId1"/>
    <sheet name="Anpassungen" sheetId="12" state="hidden" r:id="rId2"/>
    <sheet name="Offertvergleich" sheetId="1" r:id="rId3"/>
    <sheet name="Formelle Kontrolle" sheetId="13" r:id="rId4"/>
    <sheet name="Datenblatt" sheetId="2" state="hidden" r:id="rId5"/>
    <sheet name="Eignungskriterien" sheetId="5" r:id="rId6"/>
    <sheet name="Rechnerische Kontrolle" sheetId="14" r:id="rId7"/>
    <sheet name="Bewertung ZK-2" sheetId="4" r:id="rId8"/>
    <sheet name="Bewertung ZK-3" sheetId="6" r:id="rId9"/>
    <sheet name="Bewertung ZK-4" sheetId="7" r:id="rId10"/>
    <sheet name="Bewertung ZK-5" sheetId="8" r:id="rId11"/>
    <sheet name="Bewertung ZK-6" sheetId="9" r:id="rId12"/>
    <sheet name="Bewertung ZK-7" sheetId="10" r:id="rId13"/>
    <sheet name="Tabelle1" sheetId="3" state="hidden" r:id="rId14"/>
  </sheets>
  <definedNames>
    <definedName name="_xlnm.Print_Titles" localSheetId="7">'Bewertung ZK-2'!$17:$17</definedName>
    <definedName name="_xlnm.Print_Titles" localSheetId="5">Eignungskriterien!$A:$B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2" i="1" l="1"/>
  <c r="R56" i="1"/>
  <c r="R29" i="1"/>
  <c r="R46" i="1"/>
  <c r="O76" i="1" l="1"/>
  <c r="B1" i="13"/>
  <c r="M14" i="14" l="1"/>
  <c r="L14" i="14"/>
  <c r="K14" i="14"/>
  <c r="J14" i="14"/>
  <c r="I14" i="14"/>
  <c r="H14" i="14"/>
  <c r="G14" i="14"/>
  <c r="F14" i="14"/>
  <c r="E14" i="14"/>
  <c r="D14" i="14"/>
  <c r="B3" i="14"/>
  <c r="B2" i="14"/>
  <c r="B1" i="14"/>
  <c r="B3" i="13"/>
  <c r="B2" i="13"/>
  <c r="N14" i="13"/>
  <c r="M14" i="13"/>
  <c r="L14" i="13"/>
  <c r="K14" i="13"/>
  <c r="J14" i="13"/>
  <c r="I14" i="13"/>
  <c r="H14" i="13"/>
  <c r="G14" i="13"/>
  <c r="F14" i="13"/>
  <c r="E14" i="13"/>
  <c r="S6" i="1" l="1"/>
  <c r="R6" i="1"/>
  <c r="R19" i="1" l="1"/>
  <c r="W68" i="1"/>
  <c r="S4" i="1"/>
  <c r="R4" i="1"/>
  <c r="B55" i="1" l="1"/>
  <c r="F20" i="10"/>
  <c r="F21" i="10"/>
  <c r="F22" i="10"/>
  <c r="F23" i="10"/>
  <c r="F24" i="10"/>
  <c r="F25" i="10"/>
  <c r="F26" i="10"/>
  <c r="F27" i="10"/>
  <c r="F28" i="10"/>
  <c r="F19" i="10"/>
  <c r="B54" i="1"/>
  <c r="F20" i="9"/>
  <c r="F21" i="9"/>
  <c r="F22" i="9"/>
  <c r="F23" i="9"/>
  <c r="F24" i="9"/>
  <c r="F25" i="9"/>
  <c r="F26" i="9"/>
  <c r="F27" i="9"/>
  <c r="F28" i="9"/>
  <c r="F19" i="9"/>
  <c r="B53" i="1"/>
  <c r="F20" i="8"/>
  <c r="F21" i="8"/>
  <c r="F22" i="8"/>
  <c r="F23" i="8"/>
  <c r="F24" i="8"/>
  <c r="F25" i="8"/>
  <c r="F26" i="8"/>
  <c r="F27" i="8"/>
  <c r="F28" i="8"/>
  <c r="F19" i="8"/>
  <c r="F20" i="7"/>
  <c r="F21" i="7"/>
  <c r="F22" i="7"/>
  <c r="F23" i="7"/>
  <c r="F24" i="7"/>
  <c r="F25" i="7"/>
  <c r="F26" i="7"/>
  <c r="F27" i="7"/>
  <c r="F28" i="7"/>
  <c r="F19" i="7"/>
  <c r="F20" i="6"/>
  <c r="F21" i="6"/>
  <c r="F22" i="6"/>
  <c r="F23" i="6"/>
  <c r="F24" i="6"/>
  <c r="F25" i="6"/>
  <c r="F26" i="6"/>
  <c r="F27" i="6"/>
  <c r="F28" i="6"/>
  <c r="F19" i="6"/>
  <c r="F20" i="4"/>
  <c r="F21" i="4"/>
  <c r="F22" i="4"/>
  <c r="F23" i="4"/>
  <c r="F24" i="4"/>
  <c r="F25" i="4"/>
  <c r="F26" i="4"/>
  <c r="F27" i="4"/>
  <c r="F28" i="4"/>
  <c r="F19" i="4"/>
  <c r="B51" i="1"/>
  <c r="B50" i="1"/>
  <c r="R35" i="1" l="1"/>
  <c r="R34" i="1"/>
  <c r="S50" i="1" l="1"/>
  <c r="S51" i="1"/>
  <c r="S49" i="1"/>
  <c r="S55" i="1" l="1"/>
  <c r="E21" i="10"/>
  <c r="E22" i="10"/>
  <c r="E23" i="10"/>
  <c r="E24" i="10"/>
  <c r="E25" i="10"/>
  <c r="E26" i="10"/>
  <c r="E27" i="10"/>
  <c r="E28" i="10"/>
  <c r="E20" i="10"/>
  <c r="D21" i="10"/>
  <c r="D22" i="10"/>
  <c r="D23" i="10"/>
  <c r="D24" i="10"/>
  <c r="D25" i="10"/>
  <c r="D26" i="10"/>
  <c r="D27" i="10"/>
  <c r="D28" i="10"/>
  <c r="D20" i="10"/>
  <c r="C21" i="10"/>
  <c r="C22" i="10"/>
  <c r="C23" i="10"/>
  <c r="C24" i="10"/>
  <c r="C25" i="10"/>
  <c r="C26" i="10"/>
  <c r="C27" i="10"/>
  <c r="C28" i="10"/>
  <c r="C20" i="10"/>
  <c r="E21" i="9"/>
  <c r="E22" i="9"/>
  <c r="E23" i="9"/>
  <c r="E24" i="9"/>
  <c r="E25" i="9"/>
  <c r="E26" i="9"/>
  <c r="E27" i="9"/>
  <c r="E28" i="9"/>
  <c r="E20" i="9"/>
  <c r="D21" i="9"/>
  <c r="D22" i="9"/>
  <c r="D23" i="9"/>
  <c r="D24" i="9"/>
  <c r="D25" i="9"/>
  <c r="D26" i="9"/>
  <c r="D27" i="9"/>
  <c r="D28" i="9"/>
  <c r="D20" i="9"/>
  <c r="C21" i="9"/>
  <c r="C22" i="9"/>
  <c r="C23" i="9"/>
  <c r="C24" i="9"/>
  <c r="C25" i="9"/>
  <c r="C26" i="9"/>
  <c r="C27" i="9"/>
  <c r="C28" i="9"/>
  <c r="C20" i="9"/>
  <c r="E21" i="8"/>
  <c r="E22" i="8"/>
  <c r="E23" i="8"/>
  <c r="E24" i="8"/>
  <c r="E25" i="8"/>
  <c r="E26" i="8"/>
  <c r="E27" i="8"/>
  <c r="E28" i="8"/>
  <c r="E20" i="8"/>
  <c r="D21" i="8"/>
  <c r="D22" i="8"/>
  <c r="D23" i="8"/>
  <c r="D24" i="8"/>
  <c r="D25" i="8"/>
  <c r="D26" i="8"/>
  <c r="D27" i="8"/>
  <c r="D28" i="8"/>
  <c r="D20" i="8"/>
  <c r="C21" i="8"/>
  <c r="C22" i="8"/>
  <c r="C23" i="8"/>
  <c r="C24" i="8"/>
  <c r="C25" i="8"/>
  <c r="C26" i="8"/>
  <c r="C27" i="8"/>
  <c r="C28" i="8"/>
  <c r="C20" i="8"/>
  <c r="B19" i="7"/>
  <c r="C21" i="7"/>
  <c r="C22" i="7"/>
  <c r="C23" i="7"/>
  <c r="C24" i="7"/>
  <c r="C25" i="7"/>
  <c r="C26" i="7"/>
  <c r="C27" i="7"/>
  <c r="C28" i="7"/>
  <c r="C20" i="7"/>
  <c r="E21" i="6"/>
  <c r="E22" i="6"/>
  <c r="E23" i="6"/>
  <c r="E24" i="6"/>
  <c r="E25" i="6"/>
  <c r="E26" i="6"/>
  <c r="E27" i="6"/>
  <c r="E28" i="6"/>
  <c r="E20" i="6"/>
  <c r="D21" i="6"/>
  <c r="D22" i="6"/>
  <c r="D23" i="6"/>
  <c r="D24" i="6"/>
  <c r="D25" i="6"/>
  <c r="D26" i="6"/>
  <c r="D27" i="6"/>
  <c r="D28" i="6"/>
  <c r="D20" i="6"/>
  <c r="C21" i="6"/>
  <c r="C22" i="6"/>
  <c r="C23" i="6"/>
  <c r="C24" i="6"/>
  <c r="C25" i="6"/>
  <c r="C26" i="6"/>
  <c r="C27" i="6"/>
  <c r="C28" i="6"/>
  <c r="C20" i="6"/>
  <c r="E21" i="4"/>
  <c r="E22" i="4"/>
  <c r="E23" i="4"/>
  <c r="E24" i="4"/>
  <c r="E25" i="4"/>
  <c r="E26" i="4"/>
  <c r="E27" i="4"/>
  <c r="E28" i="4"/>
  <c r="E20" i="4"/>
  <c r="C21" i="4"/>
  <c r="C22" i="4"/>
  <c r="C23" i="4"/>
  <c r="C24" i="4"/>
  <c r="C25" i="4"/>
  <c r="C26" i="4"/>
  <c r="C27" i="4"/>
  <c r="C28" i="4"/>
  <c r="C20" i="4"/>
  <c r="D21" i="4"/>
  <c r="D22" i="4"/>
  <c r="D23" i="4"/>
  <c r="D24" i="4"/>
  <c r="D25" i="4"/>
  <c r="D26" i="4"/>
  <c r="D27" i="4"/>
  <c r="D28" i="4"/>
  <c r="D20" i="4"/>
  <c r="E21" i="7"/>
  <c r="E22" i="7"/>
  <c r="E23" i="7"/>
  <c r="E24" i="7"/>
  <c r="E25" i="7"/>
  <c r="E26" i="7"/>
  <c r="E27" i="7"/>
  <c r="E28" i="7"/>
  <c r="E20" i="7"/>
  <c r="D21" i="7"/>
  <c r="D22" i="7"/>
  <c r="D23" i="7"/>
  <c r="D24" i="7"/>
  <c r="D25" i="7"/>
  <c r="D26" i="7"/>
  <c r="D27" i="7"/>
  <c r="D28" i="7"/>
  <c r="D20" i="7"/>
  <c r="C2" i="10"/>
  <c r="C3" i="10"/>
  <c r="C1" i="10"/>
  <c r="C2" i="9"/>
  <c r="C3" i="9"/>
  <c r="C1" i="9"/>
  <c r="C2" i="8"/>
  <c r="C3" i="8"/>
  <c r="C1" i="8"/>
  <c r="C2" i="7"/>
  <c r="C3" i="7"/>
  <c r="C1" i="7"/>
  <c r="C2" i="6"/>
  <c r="C3" i="6"/>
  <c r="C1" i="6"/>
  <c r="C2" i="4"/>
  <c r="C3" i="4"/>
  <c r="C1" i="4"/>
  <c r="AF40" i="1" l="1"/>
  <c r="AF41" i="1"/>
  <c r="AF42" i="1"/>
  <c r="AF43" i="1"/>
  <c r="AF44" i="1"/>
  <c r="AF45" i="1"/>
  <c r="AF39" i="1"/>
  <c r="AC40" i="1"/>
  <c r="AC41" i="1"/>
  <c r="AC42" i="1"/>
  <c r="AC43" i="1"/>
  <c r="AC44" i="1"/>
  <c r="AC45" i="1"/>
  <c r="AC39" i="1"/>
  <c r="Z40" i="1"/>
  <c r="Z41" i="1"/>
  <c r="Z42" i="1"/>
  <c r="Z43" i="1"/>
  <c r="Z44" i="1"/>
  <c r="Z45" i="1"/>
  <c r="Z39" i="1"/>
  <c r="W40" i="1"/>
  <c r="W41" i="1"/>
  <c r="W42" i="1"/>
  <c r="W43" i="1"/>
  <c r="W44" i="1"/>
  <c r="W45" i="1"/>
  <c r="W39" i="1"/>
  <c r="T40" i="1"/>
  <c r="T41" i="1"/>
  <c r="T42" i="1"/>
  <c r="T43" i="1"/>
  <c r="T44" i="1"/>
  <c r="T45" i="1"/>
  <c r="T39" i="1"/>
  <c r="O40" i="1"/>
  <c r="O41" i="1"/>
  <c r="O42" i="1"/>
  <c r="O43" i="1"/>
  <c r="O44" i="1"/>
  <c r="O45" i="1"/>
  <c r="O39" i="1"/>
  <c r="L40" i="1"/>
  <c r="L41" i="1"/>
  <c r="L42" i="1"/>
  <c r="L43" i="1"/>
  <c r="L44" i="1"/>
  <c r="L45" i="1"/>
  <c r="L39" i="1"/>
  <c r="I40" i="1"/>
  <c r="I41" i="1"/>
  <c r="I42" i="1"/>
  <c r="I43" i="1"/>
  <c r="I44" i="1"/>
  <c r="I45" i="1"/>
  <c r="I39" i="1"/>
  <c r="F40" i="1"/>
  <c r="F41" i="1"/>
  <c r="F42" i="1"/>
  <c r="F43" i="1"/>
  <c r="F44" i="1"/>
  <c r="F45" i="1"/>
  <c r="F39" i="1"/>
  <c r="C40" i="1"/>
  <c r="C41" i="1"/>
  <c r="C42" i="1"/>
  <c r="C43" i="1"/>
  <c r="C44" i="1"/>
  <c r="C45" i="1"/>
  <c r="C39" i="1"/>
  <c r="A40" i="1"/>
  <c r="A41" i="1"/>
  <c r="A42" i="1"/>
  <c r="A43" i="1"/>
  <c r="A44" i="1"/>
  <c r="A45" i="1"/>
  <c r="A39" i="1"/>
  <c r="AG55" i="1"/>
  <c r="AF55" i="1" s="1"/>
  <c r="AG54" i="1"/>
  <c r="AF54" i="1" s="1"/>
  <c r="AG53" i="1"/>
  <c r="AF53" i="1" s="1"/>
  <c r="AG52" i="1"/>
  <c r="AG51" i="1"/>
  <c r="AG50" i="1"/>
  <c r="AD55" i="1"/>
  <c r="AC55" i="1" s="1"/>
  <c r="AD54" i="1"/>
  <c r="AC54" i="1" s="1"/>
  <c r="AD53" i="1"/>
  <c r="AC53" i="1" s="1"/>
  <c r="AD52" i="1"/>
  <c r="AD51" i="1"/>
  <c r="AD50" i="1"/>
  <c r="AA55" i="1"/>
  <c r="Z55" i="1" s="1"/>
  <c r="AA54" i="1"/>
  <c r="Z54" i="1" s="1"/>
  <c r="AA53" i="1"/>
  <c r="Z53" i="1" s="1"/>
  <c r="AA52" i="1"/>
  <c r="AA51" i="1"/>
  <c r="AA50" i="1"/>
  <c r="X50" i="1"/>
  <c r="X55" i="1"/>
  <c r="W55" i="1" s="1"/>
  <c r="X54" i="1"/>
  <c r="W54" i="1" s="1"/>
  <c r="X53" i="1"/>
  <c r="W53" i="1" s="1"/>
  <c r="X52" i="1"/>
  <c r="X51" i="1"/>
  <c r="U55" i="1"/>
  <c r="T55" i="1" s="1"/>
  <c r="U54" i="1"/>
  <c r="T54" i="1" s="1"/>
  <c r="U53" i="1"/>
  <c r="U52" i="1"/>
  <c r="U51" i="1"/>
  <c r="U50" i="1"/>
  <c r="T53" i="1"/>
  <c r="P55" i="1"/>
  <c r="O55" i="1" s="1"/>
  <c r="P54" i="1"/>
  <c r="O54" i="1" s="1"/>
  <c r="P53" i="1"/>
  <c r="O53" i="1" s="1"/>
  <c r="P52" i="1"/>
  <c r="P51" i="1"/>
  <c r="P50" i="1"/>
  <c r="M46" i="1" l="1"/>
  <c r="AG46" i="1"/>
  <c r="AD46" i="1"/>
  <c r="U46" i="1"/>
  <c r="X46" i="1"/>
  <c r="G46" i="1"/>
  <c r="AA46" i="1"/>
  <c r="P46" i="1"/>
  <c r="J46" i="1"/>
  <c r="D46" i="1"/>
  <c r="M55" i="1"/>
  <c r="L55" i="1" s="1"/>
  <c r="M54" i="1"/>
  <c r="L54" i="1" s="1"/>
  <c r="M53" i="1"/>
  <c r="L53" i="1" s="1"/>
  <c r="M52" i="1"/>
  <c r="M51" i="1"/>
  <c r="M50" i="1"/>
  <c r="J55" i="1"/>
  <c r="I55" i="1" s="1"/>
  <c r="J54" i="1"/>
  <c r="I54" i="1" s="1"/>
  <c r="J53" i="1"/>
  <c r="I53" i="1" s="1"/>
  <c r="J52" i="1"/>
  <c r="J51" i="1"/>
  <c r="J50" i="1"/>
  <c r="G55" i="1"/>
  <c r="F55" i="1" s="1"/>
  <c r="G54" i="1"/>
  <c r="F54" i="1" s="1"/>
  <c r="G53" i="1"/>
  <c r="F53" i="1" s="1"/>
  <c r="G52" i="1"/>
  <c r="G51" i="1"/>
  <c r="G50" i="1"/>
  <c r="D55" i="1"/>
  <c r="C55" i="1" s="1"/>
  <c r="D54" i="1"/>
  <c r="C54" i="1" s="1"/>
  <c r="D53" i="1"/>
  <c r="C53" i="1" s="1"/>
  <c r="L51" i="1" l="1"/>
  <c r="I51" i="1"/>
  <c r="F50" i="1"/>
  <c r="L50" i="1"/>
  <c r="S54" i="1"/>
  <c r="S53" i="1"/>
  <c r="D52" i="1"/>
  <c r="D51" i="1"/>
  <c r="C51" i="1" s="1"/>
  <c r="D50" i="1"/>
  <c r="C50" i="1" s="1"/>
  <c r="A55" i="1"/>
  <c r="A54" i="1"/>
  <c r="A53" i="1"/>
  <c r="A52" i="1"/>
  <c r="A51" i="1"/>
  <c r="A50" i="1"/>
  <c r="S52" i="1" l="1"/>
  <c r="B56" i="1"/>
  <c r="S56" i="1" s="1"/>
  <c r="AF52" i="1"/>
  <c r="AC52" i="1"/>
  <c r="C52" i="1"/>
  <c r="F52" i="1"/>
  <c r="I52" i="1"/>
  <c r="L52" i="1"/>
  <c r="O52" i="1"/>
  <c r="Z52" i="1"/>
  <c r="W52" i="1"/>
  <c r="T52" i="1"/>
  <c r="AC51" i="1"/>
  <c r="T51" i="1"/>
  <c r="O51" i="1"/>
  <c r="W51" i="1"/>
  <c r="Z51" i="1"/>
  <c r="AF51" i="1"/>
  <c r="F51" i="1"/>
  <c r="W50" i="1"/>
  <c r="AC50" i="1"/>
  <c r="O50" i="1"/>
  <c r="AF50" i="1"/>
  <c r="Z50" i="1"/>
  <c r="T50" i="1"/>
  <c r="I50" i="1"/>
  <c r="B28" i="10"/>
  <c r="B27" i="10"/>
  <c r="B26" i="10"/>
  <c r="B25" i="10"/>
  <c r="B24" i="10"/>
  <c r="B23" i="10"/>
  <c r="B22" i="10"/>
  <c r="B21" i="10"/>
  <c r="B20" i="10"/>
  <c r="B19" i="10"/>
  <c r="B28" i="9"/>
  <c r="B27" i="9"/>
  <c r="B26" i="9"/>
  <c r="B25" i="9"/>
  <c r="B24" i="9"/>
  <c r="B23" i="9"/>
  <c r="B22" i="9"/>
  <c r="B21" i="9"/>
  <c r="B20" i="9"/>
  <c r="B19" i="9"/>
  <c r="B28" i="8"/>
  <c r="B27" i="8"/>
  <c r="B26" i="8"/>
  <c r="B25" i="8"/>
  <c r="B24" i="8"/>
  <c r="B23" i="8"/>
  <c r="B22" i="8"/>
  <c r="B21" i="8"/>
  <c r="B20" i="8"/>
  <c r="B19" i="8"/>
  <c r="B28" i="7"/>
  <c r="B27" i="7"/>
  <c r="B26" i="7"/>
  <c r="B25" i="7"/>
  <c r="B24" i="7"/>
  <c r="B23" i="7"/>
  <c r="B22" i="7"/>
  <c r="B21" i="7"/>
  <c r="B20" i="7"/>
  <c r="B28" i="6"/>
  <c r="B27" i="6"/>
  <c r="B26" i="6"/>
  <c r="B25" i="6"/>
  <c r="B24" i="6"/>
  <c r="B23" i="6"/>
  <c r="B22" i="6"/>
  <c r="B21" i="6"/>
  <c r="B20" i="6"/>
  <c r="B19" i="6"/>
  <c r="B28" i="4" l="1"/>
  <c r="B27" i="4"/>
  <c r="B26" i="4"/>
  <c r="B25" i="4"/>
  <c r="I10" i="5"/>
  <c r="B24" i="4"/>
  <c r="B23" i="4"/>
  <c r="B22" i="4"/>
  <c r="B21" i="4" l="1"/>
  <c r="B20" i="4"/>
  <c r="B19" i="4"/>
  <c r="L10" i="5"/>
  <c r="K10" i="5"/>
  <c r="J10" i="5"/>
  <c r="H10" i="5"/>
  <c r="G10" i="5"/>
  <c r="F10" i="5"/>
  <c r="E10" i="5"/>
  <c r="D10" i="5"/>
  <c r="C10" i="5"/>
  <c r="S2" i="1"/>
  <c r="S3" i="1"/>
  <c r="S5" i="1"/>
  <c r="S1" i="1"/>
  <c r="B2" i="5"/>
  <c r="B3" i="5"/>
  <c r="B4" i="5"/>
  <c r="B1" i="5"/>
  <c r="E28" i="1" l="1"/>
  <c r="E29" i="1" s="1"/>
  <c r="H28" i="1"/>
  <c r="K28" i="1"/>
  <c r="K29" i="1" s="1"/>
  <c r="N28" i="1"/>
  <c r="N29" i="1" s="1"/>
  <c r="Q28" i="1"/>
  <c r="Q29" i="1" s="1"/>
  <c r="V28" i="1"/>
  <c r="V29" i="1" s="1"/>
  <c r="Y28" i="1"/>
  <c r="Y29" i="1" s="1"/>
  <c r="AB28" i="1"/>
  <c r="AB29" i="1" s="1"/>
  <c r="AE28" i="1"/>
  <c r="AE29" i="1" s="1"/>
  <c r="AH28" i="1"/>
  <c r="AH29" i="1" s="1"/>
  <c r="H29" i="1" l="1"/>
  <c r="H30" i="1" s="1"/>
  <c r="AH30" i="1"/>
  <c r="AE30" i="1"/>
  <c r="AB30" i="1"/>
  <c r="Y30" i="1"/>
  <c r="Q30" i="1"/>
  <c r="N30" i="1"/>
  <c r="K30" i="1"/>
  <c r="E30" i="1"/>
  <c r="V30" i="1"/>
  <c r="R52" i="1"/>
  <c r="R53" i="1"/>
  <c r="R54" i="1"/>
  <c r="R55" i="1"/>
  <c r="R40" i="1"/>
  <c r="R41" i="1"/>
  <c r="R42" i="1"/>
  <c r="R43" i="1"/>
  <c r="R44" i="1"/>
  <c r="R45" i="1"/>
  <c r="R39" i="1"/>
  <c r="H31" i="1" l="1"/>
  <c r="F32" i="1" s="1"/>
  <c r="G8" i="2"/>
  <c r="E31" i="1"/>
  <c r="C32" i="1" s="1"/>
  <c r="G7" i="2"/>
  <c r="AH31" i="1"/>
  <c r="AF32" i="1" s="1"/>
  <c r="G16" i="2"/>
  <c r="G15" i="2"/>
  <c r="AE31" i="1"/>
  <c r="AC32" i="1" s="1"/>
  <c r="AB31" i="1"/>
  <c r="Z32" i="1" s="1"/>
  <c r="G14" i="2"/>
  <c r="G13" i="2"/>
  <c r="Y31" i="1"/>
  <c r="W32" i="1" s="1"/>
  <c r="G11" i="2"/>
  <c r="Q31" i="1"/>
  <c r="O32" i="1" s="1"/>
  <c r="G10" i="2"/>
  <c r="N31" i="1"/>
  <c r="L32" i="1" s="1"/>
  <c r="Y34" i="1"/>
  <c r="AH34" i="1"/>
  <c r="Y35" i="1"/>
  <c r="G9" i="2"/>
  <c r="AB35" i="1"/>
  <c r="K31" i="1"/>
  <c r="I32" i="1" s="1"/>
  <c r="AE35" i="1"/>
  <c r="AB34" i="1"/>
  <c r="AE34" i="1"/>
  <c r="AH35" i="1"/>
  <c r="Q34" i="1"/>
  <c r="G12" i="2"/>
  <c r="H35" i="1"/>
  <c r="E34" i="1"/>
  <c r="Q35" i="1"/>
  <c r="K35" i="1"/>
  <c r="N34" i="1"/>
  <c r="K34" i="1"/>
  <c r="V34" i="1"/>
  <c r="H34" i="1"/>
  <c r="V35" i="1"/>
  <c r="V31" i="1"/>
  <c r="T32" i="1" s="1"/>
  <c r="E35" i="1"/>
  <c r="N35" i="1"/>
  <c r="R50" i="1"/>
  <c r="R51" i="1"/>
  <c r="R49" i="1"/>
  <c r="D7" i="2" l="1"/>
  <c r="AG49" i="1"/>
  <c r="M49" i="1"/>
  <c r="J49" i="1"/>
  <c r="AA49" i="1"/>
  <c r="D49" i="1"/>
  <c r="P49" i="1"/>
  <c r="X49" i="1"/>
  <c r="U49" i="1"/>
  <c r="AD49" i="1"/>
  <c r="G49" i="1"/>
  <c r="I22" i="2"/>
  <c r="L22" i="2"/>
  <c r="I24" i="2"/>
  <c r="L24" i="2"/>
  <c r="I26" i="2"/>
  <c r="L26" i="2"/>
  <c r="I23" i="2"/>
  <c r="L23" i="2"/>
  <c r="I25" i="2"/>
  <c r="L25" i="2"/>
  <c r="N19" i="3"/>
  <c r="L18" i="3"/>
  <c r="L19" i="3" s="1"/>
  <c r="P18" i="3"/>
  <c r="P19" i="3" s="1"/>
  <c r="O18" i="3"/>
  <c r="N18" i="3"/>
  <c r="M18" i="3"/>
  <c r="M19" i="3" s="1"/>
  <c r="B3" i="3"/>
  <c r="B4" i="3"/>
  <c r="B5" i="3"/>
  <c r="B6" i="3"/>
  <c r="B7" i="3"/>
  <c r="B8" i="3"/>
  <c r="B9" i="3"/>
  <c r="B10" i="3"/>
  <c r="B11" i="3"/>
  <c r="B2" i="3"/>
  <c r="J7" i="2" l="1"/>
  <c r="J12" i="2"/>
  <c r="J11" i="2"/>
  <c r="J16" i="2"/>
  <c r="J13" i="2"/>
  <c r="J10" i="2"/>
  <c r="J8" i="2"/>
  <c r="J14" i="2"/>
  <c r="J15" i="2"/>
  <c r="J9" i="2"/>
  <c r="O19" i="3"/>
  <c r="H19" i="3"/>
  <c r="J19" i="3"/>
  <c r="E19" i="3"/>
  <c r="F19" i="3"/>
  <c r="C19" i="3"/>
  <c r="D19" i="3"/>
  <c r="B19" i="3"/>
  <c r="K19" i="3"/>
  <c r="I19" i="3"/>
  <c r="G19" i="3"/>
  <c r="I21" i="2"/>
  <c r="L20" i="2"/>
  <c r="I19" i="2"/>
  <c r="L18" i="2"/>
  <c r="I17" i="2"/>
  <c r="R5" i="1"/>
  <c r="R3" i="1"/>
  <c r="R2" i="1"/>
  <c r="R1" i="1"/>
  <c r="F16" i="2"/>
  <c r="I16" i="2" s="1"/>
  <c r="F15" i="2"/>
  <c r="L15" i="2" s="1"/>
  <c r="F14" i="2"/>
  <c r="L14" i="2" s="1"/>
  <c r="F13" i="2"/>
  <c r="I13" i="2" s="1"/>
  <c r="F12" i="2"/>
  <c r="I12" i="2" s="1"/>
  <c r="F11" i="2"/>
  <c r="I11" i="2" s="1"/>
  <c r="F10" i="2"/>
  <c r="L10" i="2" s="1"/>
  <c r="I18" i="2" l="1"/>
  <c r="I20" i="2"/>
  <c r="L21" i="2"/>
  <c r="L19" i="2"/>
  <c r="L17" i="2"/>
  <c r="L13" i="2"/>
  <c r="I10" i="2"/>
  <c r="I14" i="2"/>
  <c r="I15" i="2"/>
  <c r="L11" i="2"/>
  <c r="L16" i="2"/>
  <c r="L12" i="2"/>
  <c r="F9" i="2"/>
  <c r="F8" i="2"/>
  <c r="F7" i="2"/>
  <c r="I7" i="2" l="1"/>
  <c r="L7" i="2"/>
  <c r="I8" i="2"/>
  <c r="L8" i="2"/>
  <c r="I9" i="2"/>
  <c r="L9" i="2"/>
  <c r="C9" i="1" l="1"/>
  <c r="F49" i="1" l="1"/>
  <c r="F56" i="1" s="1"/>
  <c r="AC49" i="1"/>
  <c r="AC56" i="1" s="1"/>
  <c r="W49" i="1"/>
  <c r="W56" i="1" s="1"/>
  <c r="Z49" i="1"/>
  <c r="Z56" i="1" s="1"/>
  <c r="L49" i="1"/>
  <c r="L56" i="1" s="1"/>
  <c r="I49" i="1"/>
  <c r="I56" i="1" s="1"/>
  <c r="O49" i="1"/>
  <c r="O56" i="1" s="1"/>
  <c r="T49" i="1"/>
  <c r="T56" i="1" s="1"/>
  <c r="AF49" i="1"/>
  <c r="AF56" i="1" s="1"/>
  <c r="C49" i="1"/>
  <c r="M12" i="2" l="1"/>
  <c r="M10" i="2"/>
  <c r="M16" i="2"/>
  <c r="M11" i="2"/>
  <c r="M9" i="2"/>
  <c r="M14" i="2"/>
  <c r="M15" i="2"/>
  <c r="M13" i="2"/>
  <c r="M8" i="2"/>
  <c r="C56" i="1"/>
  <c r="Y57" i="1" l="1"/>
  <c r="E57" i="1"/>
  <c r="M7" i="2"/>
  <c r="K57" i="1"/>
  <c r="N57" i="1"/>
  <c r="AB57" i="1"/>
  <c r="AE57" i="1"/>
  <c r="H57" i="1"/>
  <c r="Q57" i="1"/>
  <c r="AH57" i="1"/>
  <c r="V57" i="1"/>
</calcChain>
</file>

<file path=xl/sharedStrings.xml><?xml version="1.0" encoding="utf-8"?>
<sst xmlns="http://schemas.openxmlformats.org/spreadsheetml/2006/main" count="544" uniqueCount="244">
  <si>
    <t>Offertdatum</t>
  </si>
  <si>
    <t>Offertsumme brutto</t>
  </si>
  <si>
    <t>abzüglich Rabatt</t>
  </si>
  <si>
    <t>Offertsumme netto</t>
  </si>
  <si>
    <t>MwSt</t>
  </si>
  <si>
    <t>Total inkl. MwSt</t>
  </si>
  <si>
    <t>Eignungskriterien</t>
  </si>
  <si>
    <t>Zuschlagskriterien</t>
  </si>
  <si>
    <t>ZK-2 Bauprogramm</t>
  </si>
  <si>
    <t>ZK-3 Jugendförderung</t>
  </si>
  <si>
    <t>Total</t>
  </si>
  <si>
    <t>Bemerkung</t>
  </si>
  <si>
    <t>Antrag</t>
  </si>
  <si>
    <t>Begründung</t>
  </si>
  <si>
    <t>Rabatt</t>
  </si>
  <si>
    <t>Erfüllt</t>
  </si>
  <si>
    <t>Kommentar</t>
  </si>
  <si>
    <t>Gewichtung</t>
  </si>
  <si>
    <t>Note</t>
  </si>
  <si>
    <t>Punkte</t>
  </si>
  <si>
    <t>Rang</t>
  </si>
  <si>
    <t>Zugelassen</t>
  </si>
  <si>
    <t>Kostenvergleich</t>
  </si>
  <si>
    <t>Günstigstes Angebot</t>
  </si>
  <si>
    <t>Gewählte Preiskurve</t>
  </si>
  <si>
    <t>(0 Punkte bei 125% Mehrkosten gegenüber dem preisgünstigsten Angebot, 0.20 Punkte Abzug pro 1% Mehrkosten gegenüber dem preisgünstigsten Angebot)</t>
  </si>
  <si>
    <t>(0 Punkte bei 150% Mehrkosten gegenüber dem preisgünstigsten Angebot, 0.10 Punkte Abzug pro 1% Mehrkosten gegenüber dem preisgünstigsten Angebot)</t>
  </si>
  <si>
    <t>(0 Punkte bei 200% Mehrkosten gegenüber dem preisgünstigsten Angebot, 0.05 Punkte Abzug pro 1% Mehrkosten gegenüber dem preisgünstigsten Angebot)</t>
  </si>
  <si>
    <t>Übersicht Preiskurven (Minuspunkte sind möglich)</t>
  </si>
  <si>
    <t>Preisübersicht - Netto, inkl. MwSt</t>
  </si>
  <si>
    <t>Punkte nach Bewertung der Zuschlagskriterien</t>
  </si>
  <si>
    <t>Fachstelle Beschaffungswesen</t>
  </si>
  <si>
    <t>Bewertungsteam</t>
  </si>
  <si>
    <t>Firma</t>
  </si>
  <si>
    <t>Vorname</t>
  </si>
  <si>
    <t>Name</t>
  </si>
  <si>
    <t>FaBe</t>
  </si>
  <si>
    <t>Stand / Datum</t>
  </si>
  <si>
    <t>Objekt</t>
  </si>
  <si>
    <t>Projekt</t>
  </si>
  <si>
    <t>Arbeitsgattung</t>
  </si>
  <si>
    <t>Stadt Bern</t>
  </si>
  <si>
    <t>Direktion für Finanzen</t>
  </si>
  <si>
    <t>Personal und Informatik</t>
  </si>
  <si>
    <t>Ja</t>
  </si>
  <si>
    <t>Nein</t>
  </si>
  <si>
    <t>Nicht zugelassen</t>
  </si>
  <si>
    <t>Zuschlag an Unternehmen</t>
  </si>
  <si>
    <t>Bundesgasse 33</t>
  </si>
  <si>
    <t>3011 Bern</t>
  </si>
  <si>
    <t>Telefon 031 321 73 14 / Mail beschaffungswesen@bern.ch</t>
  </si>
  <si>
    <r>
      <t>WENN(ISTLEER(Offertvergleich!</t>
    </r>
    <r>
      <rPr>
        <sz val="10"/>
        <color rgb="FFFF0000"/>
        <rFont val="Arial"/>
        <family val="2"/>
      </rPr>
      <t>E25</t>
    </r>
    <r>
      <rPr>
        <sz val="10"/>
        <color theme="1"/>
        <rFont val="Arial"/>
        <family val="2"/>
      </rPr>
      <t>);"";5-(WENN(IDENTISCH(Offertvergleich!$B$7;Offertvergleich!$B$10);0.2;WENN(IDENTISCH(Offertvergleich!$B$7;Offertvergleich!$B$11);0.1;0.05))*(Offertvergleich!</t>
    </r>
    <r>
      <rPr>
        <sz val="10"/>
        <color rgb="FFFF0000"/>
        <rFont val="Arial"/>
        <family val="2"/>
      </rPr>
      <t>C29</t>
    </r>
    <r>
      <rPr>
        <sz val="10"/>
        <color theme="1"/>
        <rFont val="Arial"/>
        <family val="2"/>
      </rPr>
      <t>-MIN(Offertvergleich!C</t>
    </r>
    <r>
      <rPr>
        <sz val="10"/>
        <rFont val="Arial"/>
        <family val="2"/>
      </rPr>
      <t>$29</t>
    </r>
    <r>
      <rPr>
        <sz val="10"/>
        <color theme="1"/>
        <rFont val="Arial"/>
        <family val="2"/>
      </rPr>
      <t>:AF$29))/(MIN(Offertvergleich!C$29:AF$29)/100)))</t>
    </r>
  </si>
  <si>
    <r>
      <t>WENN(ISTLEER(Offertvergleich!</t>
    </r>
    <r>
      <rPr>
        <sz val="10"/>
        <color rgb="FFFF0000"/>
        <rFont val="Arial"/>
        <family val="2"/>
      </rPr>
      <t>H25</t>
    </r>
    <r>
      <rPr>
        <sz val="10"/>
        <color theme="1"/>
        <rFont val="Arial"/>
        <family val="2"/>
      </rPr>
      <t>);"";5-(WENN(IDENTISCH(Offertvergleich!$B$7;Offertvergleich!$B$10);0.2;WENN(IDENTISCH(Offertvergleich!$B$7;Offertvergleich!$B$11);0.1;0.05))*(Offertvergleich!</t>
    </r>
    <r>
      <rPr>
        <sz val="10"/>
        <color rgb="FFFF0000"/>
        <rFont val="Arial"/>
        <family val="2"/>
      </rPr>
      <t>F29</t>
    </r>
    <r>
      <rPr>
        <sz val="10"/>
        <color theme="1"/>
        <rFont val="Arial"/>
        <family val="2"/>
      </rPr>
      <t>-MIN(Offertvergleich!C$29:AF$29))/(MIN(Offertvergleich!C$29:AF$29)/100)))</t>
    </r>
  </si>
  <si>
    <t>Formeln für die Berechnung "Note nach Preis" (sichtbare Anpassungen)</t>
  </si>
  <si>
    <t>Rang nach Bewertung</t>
  </si>
  <si>
    <t>In der Rangliste darf keine Null "0" vorkommen. Sicherstellen, dass keine "0" einfliesst!!</t>
  </si>
  <si>
    <t>Zahlenformat in Zelle L18: Benutzerdefiniert 0;-0;;@</t>
  </si>
  <si>
    <t>WENN(ISTLEER(AY25);"";5-(WENN(IDENTISCH($B$7;$B$10);0.2;WENN(IDENTISCH($B$7;$B$11);0.1;0.05))*(AW29-MIN(Datenblatt!G$12:G$26))/(MIN(Datenblatt!G$12:G$26)/100)))</t>
  </si>
  <si>
    <t>WENN(ISTLEER(BP25);"";5-(WENN(IDENTISCH($B$7;$B$10);0.2;WENN(IDENTISCH($B$7;$B$11);0.1;0.05))*(BN29-MIN(Datenblatt!$G12:$G$31))/(MIN(Datenblatt!$G12:$G31)/100)))</t>
  </si>
  <si>
    <t>Differenz zum günstigsten Preis (ohne MwSt)</t>
  </si>
  <si>
    <t>Beschreibung</t>
  </si>
  <si>
    <t>Angaben zu Datum und Gültigkeit der Zertifizierung und Kopie des Zertifikates ISO 14001 oder wenn die Unternehmung nicht nach ISO 14001 zertifiziert ist, Angaben zum unternehmenseigenen Umweltmanagement.</t>
  </si>
  <si>
    <t>Schriftliche Bestätigung, dass der/die eingesetzte/r Ob-jektleiter/in die Ausbildung zur/zum eidg. anerkannten Ge-bäudereiniger/in erfolgreich abgeschlossen hat.</t>
  </si>
  <si>
    <t>Teilnahme an der obligatorischen Begehung/Besichtigung</t>
  </si>
  <si>
    <t>EK-1 Qualitätsmanagement</t>
  </si>
  <si>
    <t>EK-2 Umweltmanagement</t>
  </si>
  <si>
    <t>EK-3 Finanzielle Nachweise</t>
  </si>
  <si>
    <t>EK-4 Personelle Ressourcen</t>
  </si>
  <si>
    <t>EK-5 Fachkompetenz Mandatsleiter</t>
  </si>
  <si>
    <t>EK-6 Referenz</t>
  </si>
  <si>
    <t>EK-7 Begehung</t>
  </si>
  <si>
    <t>Abgabe Bauprogramm der offerierten Leistungen (maximal 1x A3)</t>
  </si>
  <si>
    <t>- Aufgrund der eingereichten Angaben
- Maximale Seitenzahl eingehalten
- Umfang der abgebildeten Termine
- Plausibilität
- Einhalten der Vorgaben
- Aufgedeckte Konflikte</t>
  </si>
  <si>
    <t>Welche Punkte werden bewertet</t>
  </si>
  <si>
    <r>
      <t xml:space="preserve">Ausführliche und nachvollziehbare Begründung der Benotung.
</t>
    </r>
    <r>
      <rPr>
        <sz val="8"/>
        <color theme="1"/>
        <rFont val="Arial"/>
        <family val="2"/>
      </rPr>
      <t>- Warum erhält das Unternehmen die Note 5?
- Welche Punkte führen zu welchem Abzug von der Note 5?
- Warum wurde die Note 0 oder 1 vergeben?)</t>
    </r>
  </si>
  <si>
    <t>Bezeichnung
Zuschlagskriterium</t>
  </si>
  <si>
    <t>Beschreibung 
Zuschlagskriterium</t>
  </si>
  <si>
    <t>Das beigelegte Bauprogramm geht nicht auf die in der Projektbeschreibung formulierten Gegebenheiten ein und ignoriert die Auflage zur Staffelung der einzelnen Notausgänge (8 Stk.) in einem aufeinander folgenden Ablauf.
Es schlägt eine Etappierung vor, die 3 Notausgänge in einer Etappe vorsieht.
Dies ist aus Sicherheitsgründen der Personensicherheit nicht realisierbar.</t>
  </si>
  <si>
    <t>Unternehmen</t>
  </si>
  <si>
    <t>Es wurde kein Bauprogramm beigelegt.</t>
  </si>
  <si>
    <t>Notenskala</t>
  </si>
  <si>
    <t>Zwischennoten sind zulässig.</t>
  </si>
  <si>
    <t>5 ausgezeichnet</t>
  </si>
  <si>
    <t>4 gut</t>
  </si>
  <si>
    <t>3 genügend</t>
  </si>
  <si>
    <t>2 teilweise ungenügend</t>
  </si>
  <si>
    <t>1 ungenügend</t>
  </si>
  <si>
    <t>0 keine Angaben</t>
  </si>
  <si>
    <t>- Die grün gefärbten Zellen müssen bearbeitet / ausgefüllt werden.</t>
  </si>
  <si>
    <t>Das Unternehmen ist geeignet und kann für die weitere Auswertung zugelassen werden</t>
  </si>
  <si>
    <t>Angaben zu Datum und Gültigkeit der Zertifizierung und Kopie des Zertifikates ISO 9001 oder wenn die Unternehmung nicht nach ISO 9001 zertifiziert ist, Angaben zum unternehmenseigenen Qualitäts-sicherungssystem.</t>
  </si>
  <si>
    <t>Folgende finanzielle Nachweise sind zu erbringen:
- Bestätigung des Mindestumsatzes von 2 Mio. CHF pro Jahr
- Schriftliche Auskunft der Hausbank zur aktuellen Bonität des Unternehmens
- Bestätigung, dass sich das Unternehmen nicht in einem Insolvenzverfahren befindet (Konkurs, Nachlassverfahren oder Konkursaufschub)</t>
  </si>
  <si>
    <t>Schriftliche Bestätigung, dass das eingesetzte Personal folgende Anforderungen erfüllt:
1. Gute Deutschkenntnisse (mündlich)
2. Korrekter und freundlicher Umgang mit Kunden
3. Kann den Stadtplan lesen und Auskunft geben
4. Protokollieren von div. Ereignissen (in deutscher Sprache)
5. Fachkenntnisse in der Reinigung sowie handwerkliches Geschick</t>
  </si>
  <si>
    <t xml:space="preserve">Angabe von 2 Referenzen (Firma, Referenzperson), nicht älter als 3 Jahre, mit ähnlichem Leistungsumfang
- Eine Referenz muss zwingend Einkauf/Verkauf von Hygieneartikel beinhalten
- Eine Referenz muss zwingend Präsenz in betreuten Sanitär-einrichtungen beinhalten
- Beide Referenzen müssen ein mind. Auftragsvolumen von CHF 80'000 pro Jahr haben.
</t>
  </si>
  <si>
    <t>Beim Verfahren zugelassen</t>
  </si>
  <si>
    <t>Hinweise zum Vorgehen:</t>
  </si>
  <si>
    <t>Nachvollziehbare Begründung mit Angabe, was unternommen wurde</t>
  </si>
  <si>
    <t>Hinweise zum Vorgehen</t>
  </si>
  <si>
    <t>- Das Unternehmen gilt als geeignet, wenn alle Eignungskriterien mit "ja" beantwortet sind!</t>
  </si>
  <si>
    <t>- Wenn ein Eignungskriterium nicht erfüllt ist, muss geklärt werden, ob das Unternehmen das Eignungskriterium noch erfüllen kann.</t>
  </si>
  <si>
    <t>- Kann ein Unternehmen ein Eignungskriterium nicht erfüllen, muss ein Rechtliches Gehör versendet und das Unternehmen vom Verfahren ausgeschlossen werden.</t>
  </si>
  <si>
    <t>- Muss ein Unternehmen vom Verfahren ausgeschlossen werden, muss unten eine nachvollziehbare Begründung, mit Angabe was unternommen wurde, erfasst werden.</t>
  </si>
  <si>
    <t>- Der bereits erfasste Text in den grünen Zellen dient ausschliesslich als Beispiel. In dieser Form muss der Text erfasst und die Bewertung durchgeführt werden.</t>
  </si>
  <si>
    <t>- Wurde ein gefordertes Dokument für die Bewertung nicht eingereicht, darf dieses nicht nachgefordert werden.</t>
  </si>
  <si>
    <t>- Das Nichteinreichen von geforderten Dokumenten führt zu einer Note 0 (0 Punkte).</t>
  </si>
  <si>
    <t>- Die Begründung für die Benotung muss ausführlich und nachvollziehbar erfasst werden. Fehlt diese, kann die Bewertung nicht unterschrieben werden.</t>
  </si>
  <si>
    <t>Abgabe Vorschlag wie die Jugendförderung umgesetzt wird.</t>
  </si>
  <si>
    <t>- Wie erfolgt der Einsatz
- Maximale Seitenzahl eingehalten
- Plausibilität
- Am Bau beteiligte Jugendliche
- Einhalten der Vorgaben</t>
  </si>
  <si>
    <t>Es wurden Angaben zu den im Betrieb arbeitenden Jugendlichen und Auszubildenden mit Name und Jahrgang gemacht und der Wille zur Beteiligung an der Baustelle im Rahmen der möglichen Arbeitszeiten und Schulabwesenheiten gemacht.
Es fehlen detaillierte Angaben zu Baustellenpräsenz und Schulabwesenheit,
Gruppenstärke (Anzahl Personen auf dem Bau) und damit ein nachvollziehbarer Prozentanteil der Jugendlichen.</t>
  </si>
  <si>
    <t>Es wurden keine Angaben zu Jugendlichen und/oder Auszubildenden eingereicht.</t>
  </si>
  <si>
    <t>ZK-4 Bezeichnung</t>
  </si>
  <si>
    <t>ZK-5 Bezeichnung</t>
  </si>
  <si>
    <t>ZK-6 Bezeichnung</t>
  </si>
  <si>
    <t>ZK-7 Bezeichnung</t>
  </si>
  <si>
    <t>Die nachfolgenden Schritte sollen das Ausfüllen von diesem Bewertungsformular erleichtern.</t>
  </si>
  <si>
    <t>Offertvergleich</t>
  </si>
  <si>
    <t>- Gewählte Preiskurve (Zelle B7).</t>
  </si>
  <si>
    <t>- Erfassung sämtlicher Unternehmen, welche ein Angebot eingereicht haben (Zeile 15 bis Zeile 21).</t>
  </si>
  <si>
    <t>- Erfassung Preis, Rabatt und Mehrwertsteuer (Zeilen 25, 26 und 28).</t>
  </si>
  <si>
    <t>- Gewichtung Preis (Zelle B46)</t>
  </si>
  <si>
    <t>Nach Erfassung der Daten im Blatt "Offertvergleich" kann das Blatt "Eignungskriterien" bearbeitet werden.</t>
  </si>
  <si>
    <t>- Objekt, Projekt und Arbeitsgattung gemäss Submiss sowie Angabe Datum der Erfassung (Zellen B1 bis B4).</t>
  </si>
  <si>
    <t>- Die grün markierten Zellen müssen bearbeitet werden.</t>
  </si>
  <si>
    <t>Heizungsbauer AG</t>
  </si>
  <si>
    <t>Begründung, warum ein Unternehmen nicht zugelassen werden kann</t>
  </si>
  <si>
    <t>Rang nach Preis (ohne MwSt)</t>
  </si>
  <si>
    <t>Note nach Preis (inkl. MwSt)</t>
  </si>
  <si>
    <t>Gewichtung Zuschlagskriterium 2</t>
  </si>
  <si>
    <t>Gewichtung Zuschlagskriterium 3</t>
  </si>
  <si>
    <t>Gewichtung Zuschlagskriterium 4</t>
  </si>
  <si>
    <t>Gewichtung Zuschlagskriterium 5</t>
  </si>
  <si>
    <t>Gewichtung Zuschlagskriterium 6</t>
  </si>
  <si>
    <t>Gewichtung Zuschlagskriterium 7</t>
  </si>
  <si>
    <r>
      <t xml:space="preserve">- Vor Kontaktaufnahme mit den Anbieter*innen muss </t>
    </r>
    <r>
      <rPr>
        <b/>
        <u/>
        <sz val="8"/>
        <color rgb="FFFF0000"/>
        <rFont val="Arial"/>
        <family val="2"/>
      </rPr>
      <t>immer</t>
    </r>
    <r>
      <rPr>
        <sz val="8"/>
        <color rgb="FFFF0000"/>
        <rFont val="Arial"/>
        <family val="2"/>
      </rPr>
      <t xml:space="preserve"> der/die zuständige Verfahrensleiter*in kontaktiert und informiert werden!</t>
    </r>
  </si>
  <si>
    <t>Anbieterin</t>
  </si>
  <si>
    <t>Auftraggeberin</t>
  </si>
  <si>
    <t>Externe Begleitung</t>
  </si>
  <si>
    <t>Unterschrift</t>
  </si>
  <si>
    <t>Reserve (Funktion erfassen)</t>
  </si>
  <si>
    <t>Eingabetermin</t>
  </si>
  <si>
    <t xml:space="preserve">  Der Betrag 0.00 führt zu einer falschen Rangliste.</t>
  </si>
  <si>
    <t>Weitere (Funktion erfassen)</t>
  </si>
  <si>
    <t>Ort, Datum</t>
  </si>
  <si>
    <t xml:space="preserve">Heizungsbauer AG hat nicht an der obligatorischen Begehung teilgenommen. Es wurde das Rechtliche Gehör versendet. </t>
  </si>
  <si>
    <t>Besprochen und kontrolliert</t>
  </si>
  <si>
    <t>In den nebenstehenden Feldern muss unter jedem Unternehmen der Name der Anbieterin, 
der Subunternehmerin / Subunternehmerinnen 
und - wenn vorhanden - der ARGE-Partnerinnen erfasst werden.</t>
  </si>
  <si>
    <t>Das eingereichte Bauprogramm ist detailliert genug um daraus eine Plausibilität ableiten zu können. Die Vorgaben zur Staffelung wurden eingehalten.
Für den Gesamtprojektverlauf ist damit eine hinreichende Basis geschaffen worden.
Die Note 5 wurde nicht erreicht, da ein detailliertes Tagesprogramm mit z.B. Angaben zum Ausschalen der Betonwerke fehlt.</t>
  </si>
  <si>
    <t>Es wurden Angaben zu den im Betrieb arbeitenden Jugendlichen und Auszubildenden mit Name und Jahrgang gemacht und der Wille zur Beteiligung an der Baustelle im Rahmen der möglichen Arbeitszeiten und Schulabwesenheiten gemacht.
Detaillierte Angaben zu Baustellenpräsenz und Schulabwesenheit,
Gruppenstärke (Anzahl Personen auf dem Bau) und damit ein nachvollziehbarer Prozentanteil der Jugendlichen.</t>
  </si>
  <si>
    <t>U1</t>
  </si>
  <si>
    <t>U2</t>
  </si>
  <si>
    <t>U3</t>
  </si>
  <si>
    <t>U4</t>
  </si>
  <si>
    <t>U5</t>
  </si>
  <si>
    <t>U6</t>
  </si>
  <si>
    <t>U7</t>
  </si>
  <si>
    <t>U8</t>
  </si>
  <si>
    <t>U9</t>
  </si>
  <si>
    <t>U10</t>
  </si>
  <si>
    <t>Kostenvoranschlag bewirtschaftet</t>
  </si>
  <si>
    <t>Wo</t>
  </si>
  <si>
    <t>Was</t>
  </si>
  <si>
    <t>Erledigt</t>
  </si>
  <si>
    <t>Zeile 6 "Kostenvoranschlag bewirtschaftet" erfassen</t>
  </si>
  <si>
    <t>Register Eignungskriterien</t>
  </si>
  <si>
    <t>Spalte A "Eignungskriterien"/"Firma" fixieren (damit die Eignungskriterien und die Firma sichtbar sind)</t>
  </si>
  <si>
    <t>Register Zuschlagskriterien</t>
  </si>
  <si>
    <t>Spalte B "Unternehmen" fixieren (Zeile 17 - Bezeichung der Spalten - fixiert belassen)</t>
  </si>
  <si>
    <t>Spalte G "Note" mit zwei Nachkommastellen formatieren</t>
  </si>
  <si>
    <t>Einfügen einer Zeile für die Baunebenkosten (BNK), Formeln anpassen</t>
  </si>
  <si>
    <t>In den rot eingerahmten Zellen "Hinweis zum Vorgehen" muss neu die Zeile 27 erfasst werden</t>
  </si>
  <si>
    <t>Anpassung Mehrwertsteuer-Satz auf 8.1%</t>
  </si>
  <si>
    <t>Fusszeile anpassen</t>
  </si>
  <si>
    <t>Korrekte Version erfassen (Seitenlayout - Seite einrichten - Kopf/Fusszeile)</t>
  </si>
  <si>
    <t>ok</t>
  </si>
  <si>
    <t>Registerblätter</t>
  </si>
  <si>
    <t>Nicht benötige Register ausblenden, Registerblätter schützen, Arbeitsmappe schützen mit Kennwort</t>
  </si>
  <si>
    <t>- Ist ein Unternehmen nicht geeignet muss in Zeile 27</t>
  </si>
  <si>
    <t>abzüglich allgemeiner Bauabzug</t>
  </si>
  <si>
    <t>Test</t>
  </si>
  <si>
    <t>Daten erfassen und prüfen, ob die Ergebnisse korrekt sind</t>
  </si>
  <si>
    <t>Allg. Bauabzug</t>
  </si>
  <si>
    <t>Die beantragte Unternehmung reichte das vorteilhafteste Angebot ein.</t>
  </si>
  <si>
    <t xml:space="preserve">Offertvergleich </t>
  </si>
  <si>
    <t>Neue Zeilengliederung (Zeilen 01-17 als Gruppe markieren)</t>
  </si>
  <si>
    <t>Einfügen zusätzliches Blatt</t>
  </si>
  <si>
    <t>Korrekte Version auf jedem Blatt erfassen (Seitenlayout - Seite einrichten - Kopf/Fusszeile)</t>
  </si>
  <si>
    <t>Formelle Kontrolle (Neu)</t>
  </si>
  <si>
    <t>Rechnerische Kontrolle (Neu)</t>
  </si>
  <si>
    <t>Formelle Prüfung</t>
  </si>
  <si>
    <t>1)</t>
  </si>
  <si>
    <t>Prüfung</t>
  </si>
  <si>
    <t>Geprüft durch</t>
  </si>
  <si>
    <t>Unterschrift / Visum</t>
  </si>
  <si>
    <t>2)</t>
  </si>
  <si>
    <t>3)</t>
  </si>
  <si>
    <t>Funktion</t>
  </si>
  <si>
    <t>Vorname / Name</t>
  </si>
  <si>
    <t>- Die grün markierten Zellen können bearbeitet werden. Der bereits erfasste Text dient als Beispiel und muss angepasst / gelöscht werden.</t>
  </si>
  <si>
    <t>- Die formelle Prüfung ist bestanden, wenn das Angebot unseren Anforderungen entspricht und die generellen Teilnahmebediungungen erfüllt sind.</t>
  </si>
  <si>
    <t>- Wenn die formelle Prüfung nicht erfüllt ist, muss geklärt werden, ob das Unternehmen noch die Möglichkeit hat, diese zu erfüllen.</t>
  </si>
  <si>
    <t>- Bei Unsicherheit immer mit der / dem zuständigen Verfahrensleiter/in Kontakt aufnehmen!</t>
  </si>
  <si>
    <t>Ort / Datum</t>
  </si>
  <si>
    <t>Rechnerische Kontrolle</t>
  </si>
  <si>
    <t>- Kalkulationsfehler dürfen nicht korrigiert werden. Das Unternehmen kann seinen Eingabepreis bestätigen oder das Angebot schriftlich zurückziehen.</t>
  </si>
  <si>
    <t>Beschreibung der geprüften Punkte</t>
  </si>
  <si>
    <t>Formelle Prüfung / Rechnerische Kontrolle</t>
  </si>
  <si>
    <t>Angebot geprüft, keine Korrekturen</t>
  </si>
  <si>
    <t>Angebot geprüft und korrigiert</t>
  </si>
  <si>
    <r>
      <t>1)</t>
    </r>
    <r>
      <rPr>
        <sz val="8"/>
        <rFont val="Arial"/>
        <family val="2"/>
      </rPr>
      <t xml:space="preserve"> Nachvollziehbare Beschreibung</t>
    </r>
  </si>
  <si>
    <t>- Festgestellte Rechen- und / oder Schreibfehler müssen unten nachvollziehbar beschrieben werden.</t>
  </si>
  <si>
    <t>- Bei Unsicherheit immer mit der / dem zuständigen Verfahrensleiter*in Kontakt aufnehmen!</t>
  </si>
  <si>
    <r>
      <t>2)</t>
    </r>
    <r>
      <rPr>
        <sz val="8"/>
        <rFont val="Arial"/>
        <family val="2"/>
      </rPr>
      <t xml:space="preserve"> Nachvollziehbare Beschreibung</t>
    </r>
  </si>
  <si>
    <r>
      <t>3)</t>
    </r>
    <r>
      <rPr>
        <sz val="8"/>
        <rFont val="Arial"/>
        <family val="2"/>
      </rPr>
      <t xml:space="preserve"> Nachvollziehbare Beschreibung</t>
    </r>
  </si>
  <si>
    <t>- Die grün und rot markierten Zellen können bearbeitet werden. Der bereits erfasste Text dient als Beispiel und muss angepasst / gelöscht werden.</t>
  </si>
  <si>
    <t>Vorname Name</t>
  </si>
  <si>
    <t>- Rechenfehler und Schreibfehler müssen durch die Projektleitung / Externe Begleitung korrigiert, dokumentiert und visiert werden.</t>
  </si>
  <si>
    <t xml:space="preserve">  Das Unternehmen muss über die Fachstelle Beschaffungswesen kontaktiert und der Fehler nachvollziehbar beschrieben werden.</t>
  </si>
  <si>
    <r>
      <t xml:space="preserve">- Vor Kontaktaufnahme mit dem Unternehmen muss </t>
    </r>
    <r>
      <rPr>
        <b/>
        <u/>
        <sz val="8"/>
        <color rgb="FFFF0000"/>
        <rFont val="Arial"/>
        <family val="2"/>
      </rPr>
      <t>immer</t>
    </r>
    <r>
      <rPr>
        <sz val="8"/>
        <color rgb="FFFF0000"/>
        <rFont val="Arial"/>
        <family val="2"/>
      </rPr>
      <t xml:space="preserve"> der/die zuständige Verfahrensleiter*in kontaktiert und das Vorgehen abgesprochen werden!</t>
    </r>
  </si>
  <si>
    <t>Sind sämtliche ausgeschriebenen Positionen offeriert?</t>
  </si>
  <si>
    <t>Sind die einzelnen Positions- und Kapitelsummen arithmetisch richtig?</t>
  </si>
  <si>
    <t>Ist die Gesamtsumme des Angebots arithmetisch richtig?</t>
  </si>
  <si>
    <t>Sind die Abzüge in der Reihenfolge richtig und vollständig berücksichtigt? (z.B. Rabatt, Baunebenkosten, Bauversicherung)</t>
  </si>
  <si>
    <t>- Vor Kontaktaufnahme mit dem Unternehmen muss immer der/die zuständige Verfahrensleiter*in kontaktiert und das Vorgehen abgesprochen werden!</t>
  </si>
  <si>
    <t>- Wird die formelle Prüfung nicht bestanden, muss ein Rechtliches Gehör versendet und das Unternehmen vom Verfahren ausgeschlossen werden.</t>
  </si>
  <si>
    <t>Angebot rechtsgültig unterschrieben?</t>
  </si>
  <si>
    <t>Sind alle verlangten Beilagen vollständig abgegeben?</t>
  </si>
  <si>
    <t xml:space="preserve">Weitere formelle Kriterien können nach Bedarf erfasst werden. </t>
  </si>
  <si>
    <t>Ist in der eingereichten Variante die Gleichwertigkeit erfüllt?</t>
  </si>
  <si>
    <t>Ausschlussgründe Selbstdeklaration / Angebotsdeklaration?</t>
  </si>
  <si>
    <t>Haftpflichtversicherung angegeben (Siehe Angebotsdeklaration)?</t>
  </si>
  <si>
    <t>Ist der Betrag der Mehrwertsteuer offen ausgewiesen, nach Abzug von Rabatt und ggf. Baunebenkosten und Bauversicherung?</t>
  </si>
  <si>
    <t>Bemerkung / Beschreibung</t>
  </si>
  <si>
    <t>Weitere durchgeführte rechnerischen Kontrollen können nach Bedarf erfasst werden.</t>
  </si>
  <si>
    <t>Auszufüllen durch die FaBe</t>
  </si>
  <si>
    <t>- Erfüllt ein Unternehmen die "Formelle Prüfung" nicht, muss unten eine nachvollziehbare Begründung erfasst werden.</t>
  </si>
  <si>
    <t>Angebot formell i.O.</t>
  </si>
  <si>
    <t>1) Nachvollziehbare Begründung</t>
  </si>
  <si>
    <t>2) Nachvollziehbare Begründung</t>
  </si>
  <si>
    <t>3) Nachvollziehbare Begründung</t>
  </si>
  <si>
    <t>- In Zeile 18 das federführende Unternehmen erfassen.</t>
  </si>
  <si>
    <r>
      <t xml:space="preserve">  (Offertsumme brutto) der erfasste Betrag </t>
    </r>
    <r>
      <rPr>
        <b/>
        <u/>
        <sz val="8"/>
        <color rgb="FFFF0000"/>
        <rFont val="Arial"/>
        <family val="2"/>
      </rPr>
      <t>gelöscht</t>
    </r>
    <r>
      <rPr>
        <sz val="8"/>
        <color rgb="FFFF0000"/>
        <rFont val="Arial"/>
        <family val="2"/>
      </rPr>
      <t xml:space="preserve"> werden.</t>
    </r>
  </si>
  <si>
    <t>ZK-1 Preis (ohne MwSt)</t>
  </si>
  <si>
    <t>Ansprechperson: Heinz Muster, 031 999 99 99, heinz.muster@liste.ch
Hier können auch Hinweise zur Bewertung/Auswertung des Angebotes erfasst werden.</t>
  </si>
  <si>
    <t>Kontrolle Anpassungen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</si>
</sst>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quot;CHF&quot;\ #,##0.00"/>
  </numFmts>
  <fonts count="16" x14ac:knownFonts="1">
    <font>
      <sz val="10"/>
      <color theme="1"/>
      <name val="Arial"/>
      <family val="2"/>
    </font>
    <font>
      <sz val="8"/>
      <color theme="1"/>
      <name val="Arial"/>
      <family val="2"/>
    </font>
    <font>
      <sz val="8"/>
      <name val="Arial"/>
      <family val="2"/>
    </font>
    <font>
      <sz val="8"/>
      <color rgb="FFFF0000"/>
      <name val="Arial"/>
      <family val="2"/>
    </font>
    <font>
      <b/>
      <sz val="10"/>
      <color theme="1"/>
      <name val="Arial"/>
      <family val="2"/>
    </font>
    <font>
      <b/>
      <sz val="10"/>
      <name val="Arial"/>
      <family val="2"/>
    </font>
    <font>
      <b/>
      <sz val="8"/>
      <color theme="1"/>
      <name val="Arial"/>
      <family val="2"/>
    </font>
    <font>
      <b/>
      <sz val="8"/>
      <name val="Arial"/>
      <family val="2"/>
    </font>
    <font>
      <sz val="6"/>
      <color theme="1"/>
      <name val="Arial"/>
      <family val="2"/>
    </font>
    <font>
      <sz val="10"/>
      <color rgb="FFFF0000"/>
      <name val="Arial"/>
      <family val="2"/>
    </font>
    <font>
      <sz val="10"/>
      <name val="Arial"/>
      <family val="2"/>
    </font>
    <font>
      <b/>
      <sz val="20"/>
      <color theme="1"/>
      <name val="Arial"/>
      <family val="2"/>
    </font>
    <font>
      <b/>
      <u/>
      <sz val="8"/>
      <color rgb="FFFF0000"/>
      <name val="Arial"/>
      <family val="2"/>
    </font>
    <font>
      <sz val="5"/>
      <name val="Arial"/>
      <family val="2"/>
    </font>
    <font>
      <vertAlign val="superscript"/>
      <sz val="8"/>
      <name val="Arial"/>
      <family val="2"/>
    </font>
    <font>
      <b/>
      <sz val="8"/>
      <color theme="0"/>
      <name val="Arial"/>
      <family val="2"/>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22"/>
        <bgColor indexed="64"/>
      </patternFill>
    </fill>
    <fill>
      <patternFill patternType="solid">
        <fgColor rgb="FFFF5353"/>
        <bgColor indexed="64"/>
      </patternFill>
    </fill>
  </fills>
  <borders count="31">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xf numFmtId="0" fontId="10" fillId="0" borderId="0"/>
  </cellStyleXfs>
  <cellXfs count="326">
    <xf numFmtId="0" fontId="0" fillId="0" borderId="0" xfId="0"/>
    <xf numFmtId="165" fontId="1" fillId="0" borderId="8" xfId="0" applyNumberFormat="1" applyFont="1" applyBorder="1"/>
    <xf numFmtId="1" fontId="1" fillId="3" borderId="0" xfId="0" applyNumberFormat="1" applyFont="1" applyFill="1"/>
    <xf numFmtId="166" fontId="1" fillId="0" borderId="8" xfId="0" applyNumberFormat="1" applyFont="1" applyBorder="1"/>
    <xf numFmtId="166" fontId="0" fillId="0" borderId="0" xfId="0" applyNumberFormat="1"/>
    <xf numFmtId="0" fontId="1" fillId="0" borderId="0" xfId="0" applyFont="1" applyAlignment="1" applyProtection="1">
      <alignment horizontal="left" vertical="top"/>
      <protection hidden="1"/>
    </xf>
    <xf numFmtId="0" fontId="1" fillId="0" borderId="0" xfId="0" applyFont="1" applyProtection="1">
      <protection hidden="1"/>
    </xf>
    <xf numFmtId="0" fontId="1" fillId="0" borderId="4" xfId="0" applyFont="1" applyBorder="1" applyAlignment="1" applyProtection="1">
      <alignment horizontal="left" vertical="top"/>
      <protection hidden="1"/>
    </xf>
    <xf numFmtId="0" fontId="1" fillId="0" borderId="3" xfId="0" applyFont="1" applyBorder="1" applyAlignment="1" applyProtection="1">
      <alignment horizontal="left" vertical="top"/>
      <protection hidden="1"/>
    </xf>
    <xf numFmtId="0" fontId="1" fillId="0" borderId="1" xfId="0" applyFont="1" applyBorder="1" applyAlignment="1" applyProtection="1">
      <alignment horizontal="left" vertical="top"/>
      <protection hidden="1"/>
    </xf>
    <xf numFmtId="0" fontId="1" fillId="0" borderId="8" xfId="0" applyFont="1" applyBorder="1" applyAlignment="1" applyProtection="1">
      <alignment horizontal="left" vertical="top"/>
      <protection hidden="1"/>
    </xf>
    <xf numFmtId="0" fontId="1" fillId="0" borderId="7" xfId="0" applyFont="1" applyBorder="1" applyAlignment="1" applyProtection="1">
      <alignment horizontal="left" vertical="top"/>
      <protection hidden="1"/>
    </xf>
    <xf numFmtId="4" fontId="1" fillId="0" borderId="2" xfId="0" applyNumberFormat="1" applyFont="1" applyBorder="1" applyAlignment="1" applyProtection="1">
      <alignment horizontal="left" vertical="top"/>
      <protection hidden="1"/>
    </xf>
    <xf numFmtId="4" fontId="1" fillId="0" borderId="10" xfId="0" applyNumberFormat="1" applyFont="1" applyBorder="1" applyAlignment="1" applyProtection="1">
      <alignment horizontal="left" vertical="top"/>
      <protection hidden="1"/>
    </xf>
    <xf numFmtId="0" fontId="6" fillId="0" borderId="4" xfId="0" applyFont="1" applyBorder="1" applyAlignment="1" applyProtection="1">
      <alignment horizontal="left" vertical="top"/>
      <protection hidden="1"/>
    </xf>
    <xf numFmtId="0" fontId="1" fillId="0" borderId="9" xfId="0" applyFont="1" applyBorder="1" applyAlignment="1" applyProtection="1">
      <alignment horizontal="left" vertical="top"/>
      <protection hidden="1"/>
    </xf>
    <xf numFmtId="0" fontId="1" fillId="0" borderId="2" xfId="0" applyFont="1" applyBorder="1" applyAlignment="1" applyProtection="1">
      <alignment horizontal="left" vertical="top"/>
      <protection hidden="1"/>
    </xf>
    <xf numFmtId="0" fontId="1" fillId="0" borderId="10" xfId="0" applyFont="1" applyBorder="1" applyAlignment="1" applyProtection="1">
      <alignment horizontal="left" vertical="top"/>
      <protection hidden="1"/>
    </xf>
    <xf numFmtId="0" fontId="6" fillId="0" borderId="6" xfId="0" applyFont="1" applyBorder="1" applyAlignment="1" applyProtection="1">
      <alignment horizontal="left" vertical="top"/>
      <protection hidden="1"/>
    </xf>
    <xf numFmtId="1" fontId="6" fillId="0" borderId="0" xfId="0" applyNumberFormat="1" applyFont="1" applyAlignment="1" applyProtection="1">
      <alignment horizontal="left" vertical="top"/>
      <protection hidden="1"/>
    </xf>
    <xf numFmtId="4" fontId="1" fillId="0" borderId="3" xfId="0" applyNumberFormat="1" applyFont="1" applyBorder="1" applyAlignment="1" applyProtection="1">
      <alignment horizontal="left" vertical="top"/>
      <protection hidden="1"/>
    </xf>
    <xf numFmtId="4" fontId="1" fillId="0" borderId="9" xfId="0" applyNumberFormat="1" applyFont="1" applyBorder="1" applyAlignment="1" applyProtection="1">
      <alignment horizontal="left" vertical="top"/>
      <protection hidden="1"/>
    </xf>
    <xf numFmtId="0" fontId="6" fillId="0" borderId="1" xfId="0" applyFont="1" applyBorder="1" applyAlignment="1" applyProtection="1">
      <alignment horizontal="left" vertical="top"/>
      <protection hidden="1"/>
    </xf>
    <xf numFmtId="4" fontId="1" fillId="0" borderId="0" xfId="0" applyNumberFormat="1" applyFont="1" applyAlignment="1" applyProtection="1">
      <alignment horizontal="left" vertical="top"/>
      <protection hidden="1"/>
    </xf>
    <xf numFmtId="4" fontId="1" fillId="0" borderId="7" xfId="0" applyNumberFormat="1" applyFont="1" applyBorder="1" applyAlignment="1" applyProtection="1">
      <alignment horizontal="left" vertical="top"/>
      <protection hidden="1"/>
    </xf>
    <xf numFmtId="0" fontId="1" fillId="0" borderId="14" xfId="0" applyFont="1" applyBorder="1" applyAlignment="1" applyProtection="1">
      <alignment horizontal="left" vertical="top"/>
      <protection hidden="1"/>
    </xf>
    <xf numFmtId="0" fontId="1" fillId="0" borderId="15" xfId="0" applyFont="1" applyBorder="1" applyAlignment="1" applyProtection="1">
      <alignment horizontal="left" vertical="top"/>
      <protection hidden="1"/>
    </xf>
    <xf numFmtId="4" fontId="1" fillId="0" borderId="16" xfId="0" applyNumberFormat="1" applyFont="1" applyBorder="1" applyAlignment="1" applyProtection="1">
      <alignment horizontal="left" vertical="top"/>
      <protection hidden="1"/>
    </xf>
    <xf numFmtId="0" fontId="6" fillId="0" borderId="0" xfId="0" applyFont="1" applyAlignment="1" applyProtection="1">
      <alignment horizontal="left" vertical="top"/>
      <protection hidden="1"/>
    </xf>
    <xf numFmtId="49" fontId="1" fillId="0" borderId="0" xfId="0" applyNumberFormat="1" applyFont="1" applyAlignment="1" applyProtection="1">
      <alignment horizontal="left" vertical="top"/>
      <protection hidden="1"/>
    </xf>
    <xf numFmtId="0" fontId="6" fillId="0" borderId="18" xfId="0" applyFont="1" applyBorder="1" applyAlignment="1" applyProtection="1">
      <alignment horizontal="left" vertical="top"/>
      <protection hidden="1"/>
    </xf>
    <xf numFmtId="0" fontId="1" fillId="0" borderId="18" xfId="0" applyFont="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1" fillId="0" borderId="0" xfId="0" applyFont="1" applyAlignment="1" applyProtection="1">
      <alignment horizontal="center" vertical="center"/>
      <protection hidden="1"/>
    </xf>
    <xf numFmtId="0" fontId="1" fillId="0" borderId="0" xfId="0" quotePrefix="1" applyFont="1" applyAlignment="1" applyProtection="1">
      <alignment horizontal="left" vertical="top"/>
      <protection hidden="1"/>
    </xf>
    <xf numFmtId="0" fontId="6" fillId="0" borderId="18" xfId="0" applyFont="1" applyBorder="1" applyAlignment="1" applyProtection="1">
      <alignment vertical="top"/>
      <protection hidden="1"/>
    </xf>
    <xf numFmtId="0" fontId="6" fillId="0" borderId="18" xfId="0" applyFont="1" applyBorder="1" applyAlignment="1" applyProtection="1">
      <alignment horizontal="left" vertical="top" wrapText="1"/>
      <protection hidden="1"/>
    </xf>
    <xf numFmtId="0" fontId="6" fillId="0" borderId="18" xfId="0" applyFont="1" applyBorder="1" applyAlignment="1" applyProtection="1">
      <alignment vertical="top" wrapText="1"/>
      <protection hidden="1"/>
    </xf>
    <xf numFmtId="165" fontId="6" fillId="0" borderId="18" xfId="0" applyNumberFormat="1" applyFont="1" applyBorder="1" applyAlignment="1" applyProtection="1">
      <alignment vertical="top"/>
      <protection hidden="1"/>
    </xf>
    <xf numFmtId="0" fontId="6" fillId="0" borderId="18" xfId="0" applyFont="1" applyBorder="1" applyAlignment="1" applyProtection="1">
      <alignment horizontal="center" vertical="top"/>
      <protection hidden="1"/>
    </xf>
    <xf numFmtId="0" fontId="6" fillId="0" borderId="0" xfId="0" applyFont="1" applyAlignment="1" applyProtection="1">
      <alignment vertical="top"/>
      <protection hidden="1"/>
    </xf>
    <xf numFmtId="0" fontId="10" fillId="0" borderId="0" xfId="0" applyFont="1"/>
    <xf numFmtId="0" fontId="5" fillId="0" borderId="0" xfId="0" applyFont="1"/>
    <xf numFmtId="0" fontId="4" fillId="0" borderId="0" xfId="0" applyFont="1"/>
    <xf numFmtId="4" fontId="0" fillId="0" borderId="0" xfId="0" applyNumberFormat="1"/>
    <xf numFmtId="1" fontId="0" fillId="0" borderId="0" xfId="0" applyNumberFormat="1"/>
    <xf numFmtId="0" fontId="9" fillId="0" borderId="0" xfId="0" applyFont="1"/>
    <xf numFmtId="0" fontId="0" fillId="0" borderId="0" xfId="0" quotePrefix="1"/>
    <xf numFmtId="0" fontId="4" fillId="4" borderId="0" xfId="0" applyFont="1" applyFill="1"/>
    <xf numFmtId="0" fontId="0" fillId="4" borderId="0" xfId="0" applyFill="1"/>
    <xf numFmtId="4" fontId="0" fillId="4" borderId="0" xfId="0" applyNumberFormat="1" applyFill="1"/>
    <xf numFmtId="2" fontId="0" fillId="4" borderId="0" xfId="0" applyNumberFormat="1" applyFill="1"/>
    <xf numFmtId="14" fontId="1" fillId="0" borderId="0" xfId="0" applyNumberFormat="1" applyFont="1" applyAlignment="1" applyProtection="1">
      <alignment horizontal="left" vertical="top"/>
      <protection hidden="1"/>
    </xf>
    <xf numFmtId="0" fontId="6" fillId="0" borderId="7" xfId="0" applyFont="1" applyBorder="1" applyAlignment="1" applyProtection="1">
      <alignment horizontal="left" vertical="top"/>
      <protection hidden="1"/>
    </xf>
    <xf numFmtId="0" fontId="1" fillId="2" borderId="13" xfId="0" applyFont="1" applyFill="1" applyBorder="1" applyAlignment="1" applyProtection="1">
      <alignment horizontal="left" vertical="top" wrapText="1"/>
      <protection locked="0"/>
    </xf>
    <xf numFmtId="0" fontId="1" fillId="0" borderId="19" xfId="0" applyFont="1" applyBorder="1" applyAlignment="1" applyProtection="1">
      <alignment horizontal="left" vertical="top" wrapText="1"/>
      <protection hidden="1"/>
    </xf>
    <xf numFmtId="0" fontId="0" fillId="0" borderId="0" xfId="0" applyAlignment="1" applyProtection="1">
      <alignment horizontal="left" vertical="top"/>
      <protection hidden="1"/>
    </xf>
    <xf numFmtId="14" fontId="1" fillId="2" borderId="8" xfId="0" applyNumberFormat="1" applyFont="1" applyFill="1" applyBorder="1" applyAlignment="1" applyProtection="1">
      <alignment horizontal="left" vertical="top"/>
      <protection locked="0"/>
    </xf>
    <xf numFmtId="0" fontId="1" fillId="2" borderId="18" xfId="0" applyFont="1" applyFill="1" applyBorder="1" applyAlignment="1" applyProtection="1">
      <alignment horizontal="left" vertical="top" wrapText="1"/>
      <protection locked="0"/>
    </xf>
    <xf numFmtId="49" fontId="1" fillId="2" borderId="18" xfId="0" applyNumberFormat="1" applyFont="1" applyFill="1" applyBorder="1" applyAlignment="1" applyProtection="1">
      <alignment horizontal="left" vertical="top"/>
      <protection locked="0"/>
    </xf>
    <xf numFmtId="49" fontId="1" fillId="2" borderId="6" xfId="0" applyNumberFormat="1" applyFont="1" applyFill="1" applyBorder="1" applyAlignment="1" applyProtection="1">
      <alignment horizontal="left" vertical="top" wrapText="1"/>
      <protection locked="0"/>
    </xf>
    <xf numFmtId="0" fontId="1" fillId="2" borderId="19"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14" fontId="10" fillId="0" borderId="0" xfId="0" applyNumberFormat="1" applyFont="1"/>
    <xf numFmtId="14" fontId="0" fillId="0" borderId="0" xfId="0" applyNumberFormat="1"/>
    <xf numFmtId="0" fontId="1" fillId="2" borderId="0" xfId="0" applyFont="1" applyFill="1" applyAlignment="1" applyProtection="1">
      <alignment horizontal="left" vertical="top"/>
      <protection locked="0"/>
    </xf>
    <xf numFmtId="0" fontId="2" fillId="2" borderId="18" xfId="0" applyFont="1" applyFill="1" applyBorder="1" applyAlignment="1" applyProtection="1">
      <alignment horizontal="left" vertical="top"/>
      <protection locked="0"/>
    </xf>
    <xf numFmtId="0" fontId="15" fillId="6" borderId="0" xfId="0" applyFont="1" applyFill="1" applyAlignment="1" applyProtection="1">
      <alignment horizontal="left" vertical="top"/>
      <protection locked="0"/>
    </xf>
    <xf numFmtId="0" fontId="7" fillId="5" borderId="0" xfId="0" applyFont="1" applyFill="1" applyAlignment="1" applyProtection="1">
      <alignment horizontal="left" vertical="top"/>
      <protection hidden="1"/>
    </xf>
    <xf numFmtId="0" fontId="2" fillId="0" borderId="0" xfId="0" applyFont="1" applyAlignment="1" applyProtection="1">
      <alignment horizontal="left" vertical="top"/>
      <protection hidden="1"/>
    </xf>
    <xf numFmtId="0" fontId="2" fillId="0" borderId="18" xfId="0" applyFont="1" applyBorder="1" applyAlignment="1" applyProtection="1">
      <alignment horizontal="left" vertical="top"/>
      <protection hidden="1"/>
    </xf>
    <xf numFmtId="0" fontId="7" fillId="0" borderId="0" xfId="0" applyFont="1" applyAlignment="1" applyProtection="1">
      <alignment horizontal="left" vertical="top"/>
      <protection hidden="1"/>
    </xf>
    <xf numFmtId="0" fontId="15" fillId="0" borderId="0" xfId="0" applyFont="1" applyAlignment="1" applyProtection="1">
      <alignment horizontal="left" vertical="top"/>
      <protection hidden="1"/>
    </xf>
    <xf numFmtId="0" fontId="14" fillId="0" borderId="0" xfId="0" applyFont="1" applyAlignment="1" applyProtection="1">
      <alignment horizontal="left" vertical="top"/>
      <protection hidden="1"/>
    </xf>
    <xf numFmtId="0" fontId="10" fillId="0" borderId="0" xfId="0" applyFont="1" applyAlignment="1" applyProtection="1">
      <alignment horizontal="left" vertical="top"/>
      <protection hidden="1"/>
    </xf>
    <xf numFmtId="0" fontId="7" fillId="2" borderId="18" xfId="0" applyFont="1" applyFill="1" applyBorder="1" applyAlignment="1" applyProtection="1">
      <alignment horizontal="left" vertical="top"/>
      <protection locked="0"/>
    </xf>
    <xf numFmtId="0" fontId="2" fillId="2" borderId="0" xfId="0" applyFont="1" applyFill="1" applyAlignment="1" applyProtection="1">
      <alignment horizontal="left" vertical="top"/>
      <protection locked="0"/>
    </xf>
    <xf numFmtId="0" fontId="2" fillId="0" borderId="3" xfId="0" applyFont="1" applyBorder="1" applyAlignment="1" applyProtection="1">
      <alignment horizontal="left" vertical="top"/>
      <protection hidden="1"/>
    </xf>
    <xf numFmtId="0" fontId="1" fillId="0" borderId="0" xfId="0" applyFont="1" applyAlignment="1" applyProtection="1">
      <alignment vertical="top"/>
      <protection hidden="1"/>
    </xf>
    <xf numFmtId="0" fontId="3" fillId="0" borderId="0" xfId="0" applyFont="1" applyAlignment="1" applyProtection="1">
      <alignment vertical="top"/>
      <protection hidden="1"/>
    </xf>
    <xf numFmtId="0" fontId="2" fillId="0" borderId="0" xfId="0" applyFont="1" applyAlignment="1" applyProtection="1">
      <alignment vertical="top"/>
      <protection hidden="1"/>
    </xf>
    <xf numFmtId="4" fontId="1" fillId="0" borderId="0" xfId="0" applyNumberFormat="1" applyFont="1" applyAlignment="1" applyProtection="1">
      <alignment vertical="top"/>
      <protection hidden="1"/>
    </xf>
    <xf numFmtId="0" fontId="2" fillId="0" borderId="4" xfId="0" applyFont="1" applyBorder="1" applyAlignment="1" applyProtection="1">
      <alignment vertical="top"/>
      <protection hidden="1"/>
    </xf>
    <xf numFmtId="0" fontId="2" fillId="0" borderId="3" xfId="0" applyFont="1" applyBorder="1" applyAlignment="1" applyProtection="1">
      <alignment vertical="top"/>
      <protection hidden="1"/>
    </xf>
    <xf numFmtId="4" fontId="2" fillId="0" borderId="3" xfId="0" applyNumberFormat="1" applyFont="1" applyBorder="1" applyAlignment="1" applyProtection="1">
      <alignment vertical="top"/>
      <protection hidden="1"/>
    </xf>
    <xf numFmtId="0" fontId="7" fillId="0" borderId="4" xfId="0" applyFont="1" applyBorder="1" applyAlignment="1" applyProtection="1">
      <alignment vertical="top"/>
      <protection hidden="1"/>
    </xf>
    <xf numFmtId="0" fontId="2" fillId="0" borderId="9" xfId="0" applyFont="1" applyBorder="1" applyAlignment="1" applyProtection="1">
      <alignment vertical="top"/>
      <protection hidden="1"/>
    </xf>
    <xf numFmtId="0" fontId="7" fillId="0" borderId="3" xfId="0" applyFont="1" applyBorder="1" applyAlignment="1" applyProtection="1">
      <alignment vertical="top"/>
      <protection hidden="1"/>
    </xf>
    <xf numFmtId="9" fontId="7" fillId="0" borderId="3" xfId="0" applyNumberFormat="1" applyFont="1" applyBorder="1" applyAlignment="1" applyProtection="1">
      <alignment vertical="top"/>
      <protection hidden="1"/>
    </xf>
    <xf numFmtId="4" fontId="7" fillId="0" borderId="3" xfId="0" applyNumberFormat="1" applyFont="1" applyBorder="1" applyAlignment="1" applyProtection="1">
      <alignment vertical="top"/>
      <protection hidden="1"/>
    </xf>
    <xf numFmtId="0" fontId="7" fillId="0" borderId="9" xfId="0" applyFont="1" applyBorder="1" applyAlignment="1" applyProtection="1">
      <alignment vertical="top"/>
      <protection hidden="1"/>
    </xf>
    <xf numFmtId="0" fontId="3" fillId="0" borderId="1" xfId="0" applyFont="1" applyBorder="1" applyAlignment="1" applyProtection="1">
      <alignment vertical="top"/>
      <protection hidden="1"/>
    </xf>
    <xf numFmtId="9" fontId="3" fillId="0" borderId="0" xfId="0" applyNumberFormat="1" applyFont="1" applyAlignment="1" applyProtection="1">
      <alignment vertical="top"/>
      <protection hidden="1"/>
    </xf>
    <xf numFmtId="0" fontId="1" fillId="0" borderId="1" xfId="0" applyFont="1" applyBorder="1" applyAlignment="1" applyProtection="1">
      <alignment vertical="top"/>
      <protection hidden="1"/>
    </xf>
    <xf numFmtId="0" fontId="1" fillId="0" borderId="2" xfId="0" applyFont="1" applyBorder="1" applyAlignment="1" applyProtection="1">
      <alignment vertical="top"/>
      <protection hidden="1"/>
    </xf>
    <xf numFmtId="0" fontId="2" fillId="0" borderId="1" xfId="0" applyFont="1" applyBorder="1" applyAlignment="1" applyProtection="1">
      <alignment vertical="top"/>
      <protection hidden="1"/>
    </xf>
    <xf numFmtId="0" fontId="2" fillId="0" borderId="2" xfId="0" applyFont="1" applyBorder="1" applyAlignment="1" applyProtection="1">
      <alignment vertical="top"/>
      <protection hidden="1"/>
    </xf>
    <xf numFmtId="9" fontId="2" fillId="0" borderId="0" xfId="0" applyNumberFormat="1" applyFont="1" applyAlignment="1" applyProtection="1">
      <alignment horizontal="right" vertical="top"/>
      <protection hidden="1"/>
    </xf>
    <xf numFmtId="9" fontId="2" fillId="0" borderId="0" xfId="0" applyNumberFormat="1" applyFont="1" applyAlignment="1" applyProtection="1">
      <alignment vertical="top"/>
      <protection hidden="1"/>
    </xf>
    <xf numFmtId="0" fontId="1" fillId="0" borderId="8" xfId="0" applyFont="1" applyBorder="1" applyAlignment="1" applyProtection="1">
      <alignment vertical="top"/>
      <protection hidden="1"/>
    </xf>
    <xf numFmtId="0" fontId="1" fillId="0" borderId="7" xfId="0" applyFont="1" applyBorder="1" applyAlignment="1" applyProtection="1">
      <alignment vertical="top"/>
      <protection hidden="1"/>
    </xf>
    <xf numFmtId="4" fontId="1" fillId="0" borderId="7" xfId="0" applyNumberFormat="1" applyFont="1" applyBorder="1" applyAlignment="1" applyProtection="1">
      <alignment vertical="top"/>
      <protection hidden="1"/>
    </xf>
    <xf numFmtId="9" fontId="2" fillId="0" borderId="7" xfId="0" applyNumberFormat="1" applyFont="1" applyBorder="1" applyAlignment="1" applyProtection="1">
      <alignment horizontal="right" vertical="top"/>
      <protection hidden="1"/>
    </xf>
    <xf numFmtId="0" fontId="2" fillId="0" borderId="7" xfId="0" applyFont="1" applyBorder="1" applyAlignment="1" applyProtection="1">
      <alignment vertical="top"/>
      <protection hidden="1"/>
    </xf>
    <xf numFmtId="9" fontId="2" fillId="0" borderId="7" xfId="0" applyNumberFormat="1" applyFont="1" applyBorder="1" applyAlignment="1" applyProtection="1">
      <alignment vertical="top"/>
      <protection hidden="1"/>
    </xf>
    <xf numFmtId="0" fontId="1" fillId="0" borderId="10" xfId="0" applyFont="1" applyBorder="1" applyAlignment="1" applyProtection="1">
      <alignment vertical="top"/>
      <protection hidden="1"/>
    </xf>
    <xf numFmtId="0" fontId="1" fillId="0" borderId="4" xfId="0" applyFont="1" applyBorder="1" applyAlignment="1" applyProtection="1">
      <alignment vertical="top"/>
      <protection hidden="1"/>
    </xf>
    <xf numFmtId="0" fontId="1" fillId="0" borderId="3" xfId="0" applyFont="1" applyBorder="1" applyAlignment="1" applyProtection="1">
      <alignment vertical="top"/>
      <protection hidden="1"/>
    </xf>
    <xf numFmtId="4" fontId="1" fillId="2" borderId="9" xfId="0" applyNumberFormat="1" applyFont="1" applyFill="1" applyBorder="1" applyAlignment="1" applyProtection="1">
      <alignment vertical="top"/>
      <protection locked="0"/>
    </xf>
    <xf numFmtId="4" fontId="1" fillId="0" borderId="9" xfId="0" applyNumberFormat="1" applyFont="1" applyBorder="1" applyAlignment="1" applyProtection="1">
      <alignment vertical="top"/>
      <protection hidden="1"/>
    </xf>
    <xf numFmtId="4" fontId="1" fillId="0" borderId="3" xfId="0" applyNumberFormat="1" applyFont="1" applyBorder="1" applyAlignment="1" applyProtection="1">
      <alignment vertical="top"/>
      <protection hidden="1"/>
    </xf>
    <xf numFmtId="3" fontId="1" fillId="0" borderId="10" xfId="0" applyNumberFormat="1" applyFont="1" applyBorder="1" applyAlignment="1" applyProtection="1">
      <alignment vertical="top"/>
      <protection hidden="1"/>
    </xf>
    <xf numFmtId="3" fontId="1" fillId="0" borderId="7" xfId="0" applyNumberFormat="1" applyFont="1" applyBorder="1" applyAlignment="1" applyProtection="1">
      <alignment vertical="top"/>
      <protection hidden="1"/>
    </xf>
    <xf numFmtId="0" fontId="6" fillId="0" borderId="4" xfId="0" applyFont="1" applyBorder="1" applyAlignment="1" applyProtection="1">
      <alignment vertical="top"/>
      <protection hidden="1"/>
    </xf>
    <xf numFmtId="0" fontId="1" fillId="0" borderId="9" xfId="0" applyFont="1" applyBorder="1" applyAlignment="1" applyProtection="1">
      <alignment vertical="top"/>
      <protection hidden="1"/>
    </xf>
    <xf numFmtId="0" fontId="1" fillId="0" borderId="0" xfId="0" applyFont="1" applyAlignment="1" applyProtection="1">
      <alignment horizontal="center" vertical="top"/>
      <protection hidden="1"/>
    </xf>
    <xf numFmtId="166" fontId="1" fillId="0" borderId="1" xfId="0" applyNumberFormat="1" applyFont="1" applyBorder="1" applyAlignment="1" applyProtection="1">
      <alignment vertical="top"/>
      <protection hidden="1"/>
    </xf>
    <xf numFmtId="0" fontId="1" fillId="0" borderId="8" xfId="0" applyFont="1" applyBorder="1" applyAlignment="1" applyProtection="1">
      <alignment horizontal="center" vertical="top"/>
      <protection hidden="1"/>
    </xf>
    <xf numFmtId="166" fontId="1" fillId="0" borderId="8" xfId="0" applyNumberFormat="1" applyFont="1" applyBorder="1" applyAlignment="1" applyProtection="1">
      <alignment vertical="top"/>
      <protection hidden="1"/>
    </xf>
    <xf numFmtId="0" fontId="1" fillId="0" borderId="6" xfId="0" applyFont="1" applyBorder="1" applyAlignment="1" applyProtection="1">
      <alignment vertical="top"/>
      <protection hidden="1"/>
    </xf>
    <xf numFmtId="0" fontId="1" fillId="0" borderId="17" xfId="0" applyFont="1" applyBorder="1" applyAlignment="1" applyProtection="1">
      <alignment vertical="top"/>
      <protection hidden="1"/>
    </xf>
    <xf numFmtId="0" fontId="1" fillId="0" borderId="5" xfId="0" applyFont="1" applyBorder="1" applyAlignment="1" applyProtection="1">
      <alignment vertical="top"/>
      <protection hidden="1"/>
    </xf>
    <xf numFmtId="0" fontId="9" fillId="0" borderId="0" xfId="0" applyFont="1" applyAlignment="1" applyProtection="1">
      <alignment vertical="top"/>
      <protection hidden="1"/>
    </xf>
    <xf numFmtId="9" fontId="1" fillId="0" borderId="10" xfId="0" applyNumberFormat="1" applyFont="1" applyBorder="1" applyAlignment="1" applyProtection="1">
      <alignment vertical="top"/>
      <protection hidden="1"/>
    </xf>
    <xf numFmtId="165" fontId="1" fillId="0" borderId="8" xfId="0" applyNumberFormat="1" applyFont="1" applyBorder="1" applyAlignment="1" applyProtection="1">
      <alignment vertical="top"/>
      <protection hidden="1"/>
    </xf>
    <xf numFmtId="0" fontId="1" fillId="0" borderId="12" xfId="0" applyFont="1" applyBorder="1" applyAlignment="1" applyProtection="1">
      <alignment vertical="top"/>
      <protection hidden="1"/>
    </xf>
    <xf numFmtId="1" fontId="6" fillId="0" borderId="0" xfId="0" applyNumberFormat="1" applyFont="1" applyAlignment="1" applyProtection="1">
      <alignment vertical="top"/>
      <protection hidden="1"/>
    </xf>
    <xf numFmtId="1" fontId="1" fillId="0" borderId="0" xfId="0" applyNumberFormat="1" applyFont="1" applyAlignment="1" applyProtection="1">
      <alignment vertical="top"/>
      <protection hidden="1"/>
    </xf>
    <xf numFmtId="1" fontId="6" fillId="0" borderId="13" xfId="0" applyNumberFormat="1" applyFont="1" applyBorder="1" applyAlignment="1" applyProtection="1">
      <alignment horizontal="center" vertical="top"/>
      <protection hidden="1"/>
    </xf>
    <xf numFmtId="9" fontId="1" fillId="0" borderId="7" xfId="0" applyNumberFormat="1" applyFont="1" applyBorder="1" applyAlignment="1" applyProtection="1">
      <alignment vertical="top"/>
      <protection hidden="1"/>
    </xf>
    <xf numFmtId="49" fontId="1" fillId="2" borderId="18" xfId="0" applyNumberFormat="1" applyFont="1" applyFill="1" applyBorder="1" applyAlignment="1" applyProtection="1">
      <alignment vertical="top" wrapText="1"/>
      <protection locked="0"/>
    </xf>
    <xf numFmtId="49" fontId="1" fillId="2" borderId="18" xfId="0" quotePrefix="1" applyNumberFormat="1" applyFont="1" applyFill="1" applyBorder="1" applyAlignment="1" applyProtection="1">
      <alignment vertical="top" wrapText="1"/>
      <protection locked="0"/>
    </xf>
    <xf numFmtId="165" fontId="1" fillId="0" borderId="18" xfId="0" quotePrefix="1" applyNumberFormat="1" applyFont="1" applyBorder="1" applyAlignment="1" applyProtection="1">
      <alignment vertical="top" wrapText="1"/>
      <protection hidden="1"/>
    </xf>
    <xf numFmtId="0" fontId="1" fillId="0" borderId="18" xfId="0" applyFont="1" applyBorder="1" applyAlignment="1" applyProtection="1">
      <alignment vertical="top" wrapText="1"/>
      <protection hidden="1"/>
    </xf>
    <xf numFmtId="165" fontId="1" fillId="0" borderId="0" xfId="0" applyNumberFormat="1" applyFont="1" applyProtection="1">
      <protection hidden="1"/>
    </xf>
    <xf numFmtId="49" fontId="1" fillId="0" borderId="0" xfId="0" applyNumberFormat="1" applyFont="1" applyProtection="1">
      <protection hidden="1"/>
    </xf>
    <xf numFmtId="0" fontId="0" fillId="0" borderId="2" xfId="0" applyBorder="1" applyAlignment="1" applyProtection="1">
      <alignment horizontal="left" vertical="top"/>
      <protection hidden="1"/>
    </xf>
    <xf numFmtId="0" fontId="1" fillId="2" borderId="20" xfId="0" applyFont="1" applyFill="1" applyBorder="1" applyAlignment="1" applyProtection="1">
      <alignment horizontal="left" vertical="top"/>
      <protection locked="0"/>
    </xf>
    <xf numFmtId="0" fontId="1" fillId="2" borderId="21" xfId="0" applyFont="1" applyFill="1" applyBorder="1" applyAlignment="1" applyProtection="1">
      <alignment horizontal="left" vertical="top"/>
      <protection locked="0"/>
    </xf>
    <xf numFmtId="0" fontId="1" fillId="2" borderId="22" xfId="0" applyFont="1" applyFill="1" applyBorder="1" applyAlignment="1" applyProtection="1">
      <alignment horizontal="left" vertical="top"/>
      <protection locked="0"/>
    </xf>
    <xf numFmtId="0" fontId="1" fillId="0" borderId="20" xfId="0" applyFont="1" applyBorder="1" applyAlignment="1" applyProtection="1">
      <alignment horizontal="left" vertical="top"/>
      <protection hidden="1"/>
    </xf>
    <xf numFmtId="0" fontId="0" fillId="0" borderId="21" xfId="0" applyBorder="1" applyAlignment="1" applyProtection="1">
      <alignment horizontal="left" vertical="top"/>
      <protection hidden="1"/>
    </xf>
    <xf numFmtId="0" fontId="0" fillId="0" borderId="22" xfId="0" applyBorder="1" applyAlignment="1" applyProtection="1">
      <alignment horizontal="left" vertical="top"/>
      <protection hidden="1"/>
    </xf>
    <xf numFmtId="0" fontId="1" fillId="2" borderId="0" xfId="0" applyFont="1" applyFill="1" applyAlignment="1" applyProtection="1">
      <alignment vertical="top"/>
      <protection locked="0"/>
    </xf>
    <xf numFmtId="0" fontId="0" fillId="0" borderId="2" xfId="0" applyBorder="1" applyAlignment="1" applyProtection="1">
      <alignment vertical="top"/>
      <protection locked="0"/>
    </xf>
    <xf numFmtId="0" fontId="1" fillId="2" borderId="4" xfId="0" applyFont="1" applyFill="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1" fillId="2" borderId="1" xfId="0" applyFont="1"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2" xfId="0" applyFill="1" applyBorder="1" applyAlignment="1" applyProtection="1">
      <alignment horizontal="left" vertical="top"/>
      <protection locked="0"/>
    </xf>
    <xf numFmtId="0" fontId="1" fillId="0" borderId="4" xfId="0" applyFont="1" applyBorder="1" applyAlignment="1" applyProtection="1">
      <alignment horizontal="left" vertical="top"/>
      <protection hidden="1"/>
    </xf>
    <xf numFmtId="0" fontId="1" fillId="0" borderId="5" xfId="0" applyFont="1" applyBorder="1" applyAlignment="1" applyProtection="1">
      <alignment horizontal="center" vertical="top"/>
      <protection hidden="1"/>
    </xf>
    <xf numFmtId="0" fontId="0" fillId="0" borderId="17" xfId="0" applyBorder="1" applyAlignment="1" applyProtection="1">
      <alignment horizontal="center" vertical="top"/>
      <protection hidden="1"/>
    </xf>
    <xf numFmtId="14" fontId="1" fillId="0" borderId="0" xfId="0" applyNumberFormat="1" applyFont="1" applyAlignment="1" applyProtection="1">
      <alignment horizontal="left" vertical="top"/>
      <protection hidden="1"/>
    </xf>
    <xf numFmtId="14" fontId="0" fillId="0" borderId="0" xfId="0" applyNumberFormat="1" applyAlignment="1" applyProtection="1">
      <alignment horizontal="left" vertical="top"/>
      <protection hidden="1"/>
    </xf>
    <xf numFmtId="0" fontId="1" fillId="2" borderId="0" xfId="0" applyFont="1" applyFill="1" applyAlignment="1" applyProtection="1">
      <alignment horizontal="left" vertical="top"/>
      <protection locked="0"/>
    </xf>
    <xf numFmtId="4" fontId="1" fillId="0" borderId="8" xfId="0" applyNumberFormat="1" applyFont="1" applyBorder="1" applyAlignment="1" applyProtection="1">
      <alignment vertical="top"/>
      <protection hidden="1"/>
    </xf>
    <xf numFmtId="4" fontId="0" fillId="0" borderId="7" xfId="0" applyNumberFormat="1" applyBorder="1" applyAlignment="1" applyProtection="1">
      <alignment vertical="top"/>
      <protection hidden="1"/>
    </xf>
    <xf numFmtId="4" fontId="0" fillId="0" borderId="10" xfId="0" applyNumberFormat="1" applyBorder="1" applyAlignment="1" applyProtection="1">
      <alignment vertical="top"/>
      <protection hidden="1"/>
    </xf>
    <xf numFmtId="0" fontId="1" fillId="2" borderId="1" xfId="0" applyFont="1" applyFill="1" applyBorder="1" applyAlignment="1" applyProtection="1">
      <alignment horizontal="left" vertical="top" wrapText="1"/>
      <protection locked="0"/>
    </xf>
    <xf numFmtId="0" fontId="1" fillId="2" borderId="7" xfId="0" applyFont="1" applyFill="1" applyBorder="1" applyAlignment="1" applyProtection="1">
      <alignment vertical="top"/>
      <protection locked="0"/>
    </xf>
    <xf numFmtId="0" fontId="0" fillId="0" borderId="10" xfId="0" applyBorder="1" applyAlignment="1" applyProtection="1">
      <alignment vertical="top"/>
      <protection locked="0"/>
    </xf>
    <xf numFmtId="0" fontId="0" fillId="2" borderId="2"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1" fillId="0" borderId="8" xfId="0" applyFont="1" applyBorder="1" applyAlignment="1" applyProtection="1">
      <alignment horizontal="left" vertical="top"/>
      <protection hidden="1"/>
    </xf>
    <xf numFmtId="0" fontId="0" fillId="0" borderId="7" xfId="0" applyBorder="1" applyAlignment="1" applyProtection="1">
      <alignment horizontal="left" vertical="top"/>
      <protection hidden="1"/>
    </xf>
    <xf numFmtId="0" fontId="0" fillId="0" borderId="10" xfId="0" applyBorder="1" applyAlignment="1" applyProtection="1">
      <alignment horizontal="left" vertical="top"/>
      <protection hidden="1"/>
    </xf>
    <xf numFmtId="0" fontId="1" fillId="0" borderId="1" xfId="0" applyFont="1" applyBorder="1" applyAlignment="1" applyProtection="1">
      <alignment horizontal="left" vertical="top"/>
      <protection hidden="1"/>
    </xf>
    <xf numFmtId="0" fontId="0" fillId="0" borderId="0" xfId="0" applyAlignment="1" applyProtection="1">
      <alignment horizontal="left" vertical="top"/>
      <protection hidden="1"/>
    </xf>
    <xf numFmtId="0" fontId="0" fillId="0" borderId="2" xfId="0" applyBorder="1" applyAlignment="1" applyProtection="1">
      <alignment horizontal="left" vertical="top"/>
      <protection hidden="1"/>
    </xf>
    <xf numFmtId="14" fontId="1" fillId="2" borderId="0" xfId="0" applyNumberFormat="1" applyFont="1" applyFill="1" applyAlignment="1" applyProtection="1">
      <alignment horizontal="left" vertical="top"/>
      <protection locked="0"/>
    </xf>
    <xf numFmtId="0" fontId="0" fillId="0" borderId="0" xfId="0" applyAlignment="1" applyProtection="1">
      <alignment horizontal="left" vertical="top"/>
      <protection locked="0"/>
    </xf>
    <xf numFmtId="0" fontId="1" fillId="2" borderId="4" xfId="0" applyFont="1" applyFill="1"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1" fillId="2" borderId="1" xfId="0" applyFont="1" applyFill="1" applyBorder="1" applyAlignment="1" applyProtection="1">
      <alignment vertical="top"/>
      <protection locked="0"/>
    </xf>
    <xf numFmtId="0" fontId="0" fillId="0" borderId="0" xfId="0" applyAlignment="1" applyProtection="1">
      <alignment vertical="top"/>
      <protection locked="0"/>
    </xf>
    <xf numFmtId="0" fontId="1" fillId="0" borderId="1" xfId="0" applyFont="1" applyBorder="1" applyAlignment="1" applyProtection="1">
      <alignment vertical="top"/>
      <protection hidden="1"/>
    </xf>
    <xf numFmtId="0" fontId="0" fillId="0" borderId="0" xfId="0" applyAlignment="1" applyProtection="1">
      <alignment vertical="top"/>
      <protection hidden="1"/>
    </xf>
    <xf numFmtId="0" fontId="1" fillId="0" borderId="8" xfId="0" applyFont="1" applyBorder="1" applyAlignment="1" applyProtection="1">
      <alignment vertical="top"/>
      <protection hidden="1"/>
    </xf>
    <xf numFmtId="0" fontId="0" fillId="0" borderId="7" xfId="0" applyBorder="1" applyAlignment="1" applyProtection="1">
      <alignment vertical="top"/>
      <protection hidden="1"/>
    </xf>
    <xf numFmtId="9" fontId="2" fillId="2" borderId="0" xfId="0" applyNumberFormat="1" applyFont="1" applyFill="1" applyAlignment="1" applyProtection="1">
      <alignment vertical="top"/>
      <protection locked="0"/>
    </xf>
    <xf numFmtId="49" fontId="1" fillId="2" borderId="4" xfId="0" applyNumberFormat="1" applyFont="1" applyFill="1" applyBorder="1" applyAlignment="1" applyProtection="1">
      <alignment horizontal="left" vertical="top"/>
      <protection locked="0"/>
    </xf>
    <xf numFmtId="49" fontId="0" fillId="0" borderId="3" xfId="0" applyNumberFormat="1" applyBorder="1" applyAlignment="1" applyProtection="1">
      <alignment horizontal="left" vertical="top"/>
      <protection locked="0"/>
    </xf>
    <xf numFmtId="49" fontId="0" fillId="0" borderId="9" xfId="0" applyNumberFormat="1" applyBorder="1" applyAlignment="1" applyProtection="1">
      <alignment horizontal="left" vertical="top"/>
      <protection locked="0"/>
    </xf>
    <xf numFmtId="14" fontId="0" fillId="0" borderId="0" xfId="0" applyNumberFormat="1" applyAlignment="1" applyProtection="1">
      <alignment horizontal="left" vertical="top"/>
      <protection locked="0"/>
    </xf>
    <xf numFmtId="0" fontId="1" fillId="0" borderId="0" xfId="0" applyFont="1" applyAlignment="1" applyProtection="1">
      <alignment horizontal="left" vertical="top"/>
      <protection hidden="1"/>
    </xf>
    <xf numFmtId="0" fontId="1" fillId="0" borderId="1" xfId="0" applyFont="1" applyBorder="1" applyAlignment="1" applyProtection="1">
      <alignment horizontal="left" vertical="top" wrapText="1"/>
      <protection hidden="1"/>
    </xf>
    <xf numFmtId="0" fontId="1" fillId="2" borderId="8" xfId="0" applyFont="1" applyFill="1" applyBorder="1" applyAlignment="1" applyProtection="1">
      <alignment vertical="top"/>
      <protection locked="0"/>
    </xf>
    <xf numFmtId="0" fontId="0" fillId="2" borderId="7" xfId="0" applyFill="1" applyBorder="1" applyAlignment="1" applyProtection="1">
      <alignment vertical="top"/>
      <protection locked="0"/>
    </xf>
    <xf numFmtId="167" fontId="1" fillId="2" borderId="0" xfId="0" applyNumberFormat="1" applyFont="1" applyFill="1" applyAlignment="1" applyProtection="1">
      <alignment horizontal="left" vertical="top"/>
      <protection locked="0"/>
    </xf>
    <xf numFmtId="167" fontId="0" fillId="0" borderId="0" xfId="0" applyNumberFormat="1" applyAlignment="1" applyProtection="1">
      <alignment horizontal="left" vertical="top"/>
      <protection locked="0"/>
    </xf>
    <xf numFmtId="0" fontId="0" fillId="0" borderId="7" xfId="0" applyBorder="1" applyAlignment="1" applyProtection="1">
      <alignment vertical="top"/>
      <protection locked="0"/>
    </xf>
    <xf numFmtId="9" fontId="2" fillId="2" borderId="7" xfId="0" applyNumberFormat="1" applyFont="1" applyFill="1" applyBorder="1" applyAlignment="1" applyProtection="1">
      <alignment vertical="top"/>
      <protection locked="0"/>
    </xf>
    <xf numFmtId="0" fontId="14" fillId="2" borderId="0" xfId="0" applyFont="1" applyFill="1" applyAlignment="1" applyProtection="1">
      <alignment horizontal="left" vertical="top"/>
      <protection locked="0"/>
    </xf>
    <xf numFmtId="0" fontId="2" fillId="2" borderId="6" xfId="0" applyFont="1" applyFill="1" applyBorder="1" applyAlignment="1" applyProtection="1">
      <alignment horizontal="left" vertical="top"/>
      <protection locked="0"/>
    </xf>
    <xf numFmtId="0" fontId="0" fillId="0" borderId="17" xfId="0" applyBorder="1" applyAlignment="1" applyProtection="1">
      <alignment horizontal="left" vertical="top"/>
      <protection locked="0"/>
    </xf>
    <xf numFmtId="0" fontId="7" fillId="0" borderId="6" xfId="0" applyFont="1" applyBorder="1" applyAlignment="1" applyProtection="1">
      <alignment horizontal="left" vertical="top"/>
      <protection hidden="1"/>
    </xf>
    <xf numFmtId="0" fontId="2" fillId="0" borderId="0" xfId="0" applyFont="1" applyAlignment="1" applyProtection="1">
      <alignment horizontal="left" vertical="top"/>
      <protection hidden="1"/>
    </xf>
    <xf numFmtId="0" fontId="1" fillId="0" borderId="3" xfId="0" applyFont="1" applyBorder="1" applyAlignment="1" applyProtection="1">
      <alignment horizontal="left" vertical="top"/>
      <protection hidden="1"/>
    </xf>
    <xf numFmtId="0" fontId="0" fillId="0" borderId="3" xfId="0" applyBorder="1" applyAlignment="1" applyProtection="1">
      <alignment horizontal="left" vertical="top"/>
      <protection hidden="1"/>
    </xf>
    <xf numFmtId="0" fontId="2" fillId="0" borderId="6" xfId="0" applyFont="1" applyBorder="1" applyAlignment="1" applyProtection="1">
      <alignment horizontal="left" vertical="top"/>
      <protection hidden="1"/>
    </xf>
    <xf numFmtId="0" fontId="0" fillId="0" borderId="17" xfId="0" applyBorder="1" applyAlignment="1" applyProtection="1">
      <alignment horizontal="left" vertical="top"/>
      <protection hidden="1"/>
    </xf>
    <xf numFmtId="0" fontId="2" fillId="2" borderId="17" xfId="0" applyFont="1" applyFill="1" applyBorder="1" applyAlignment="1" applyProtection="1">
      <alignment horizontal="left" vertical="top"/>
      <protection locked="0"/>
    </xf>
    <xf numFmtId="0" fontId="7" fillId="0" borderId="5" xfId="0" applyFont="1" applyBorder="1" applyAlignment="1" applyProtection="1">
      <alignment horizontal="left" vertical="top"/>
      <protection hidden="1"/>
    </xf>
    <xf numFmtId="0" fontId="4" fillId="0" borderId="17" xfId="0" applyFont="1" applyBorder="1" applyAlignment="1" applyProtection="1">
      <alignment horizontal="left" vertical="top"/>
      <protection hidden="1"/>
    </xf>
    <xf numFmtId="0" fontId="1" fillId="0" borderId="7" xfId="0" applyFont="1" applyBorder="1" applyAlignment="1" applyProtection="1">
      <alignment horizontal="left" vertical="top"/>
      <protection hidden="1"/>
    </xf>
    <xf numFmtId="0" fontId="2" fillId="2" borderId="0" xfId="0" applyFont="1" applyFill="1" applyAlignment="1" applyProtection="1">
      <alignment horizontal="left" vertical="top"/>
      <protection locked="0"/>
    </xf>
    <xf numFmtId="0" fontId="1" fillId="2" borderId="18" xfId="0" applyFont="1" applyFill="1" applyBorder="1" applyAlignment="1" applyProtection="1">
      <alignment horizontal="left" vertical="top" wrapText="1"/>
      <protection locked="0"/>
    </xf>
    <xf numFmtId="0" fontId="1" fillId="0" borderId="18" xfId="0" applyFont="1" applyBorder="1" applyAlignment="1" applyProtection="1">
      <alignment horizontal="left" vertical="top" wrapText="1"/>
      <protection locked="0"/>
    </xf>
    <xf numFmtId="0" fontId="0" fillId="0" borderId="5" xfId="0" applyBorder="1" applyAlignment="1" applyProtection="1">
      <alignment horizontal="left" vertical="top"/>
      <protection locked="0"/>
    </xf>
    <xf numFmtId="0" fontId="0" fillId="0" borderId="5" xfId="0" applyBorder="1" applyAlignment="1" applyProtection="1">
      <alignment horizontal="left" vertical="top"/>
      <protection hidden="1"/>
    </xf>
    <xf numFmtId="0" fontId="7" fillId="0" borderId="18" xfId="0" applyFont="1" applyBorder="1" applyAlignment="1" applyProtection="1">
      <alignment horizontal="left" vertical="top"/>
      <protection hidden="1"/>
    </xf>
    <xf numFmtId="0" fontId="0" fillId="0" borderId="18" xfId="0" applyBorder="1" applyAlignment="1" applyProtection="1">
      <alignment horizontal="left" vertical="top"/>
      <protection hidden="1"/>
    </xf>
    <xf numFmtId="0" fontId="6" fillId="0" borderId="0" xfId="0" applyFont="1" applyAlignment="1" applyProtection="1">
      <alignment horizontal="center" vertical="top"/>
      <protection hidden="1"/>
    </xf>
    <xf numFmtId="10" fontId="11" fillId="2" borderId="0" xfId="0" applyNumberFormat="1" applyFont="1" applyFill="1" applyAlignment="1" applyProtection="1">
      <alignment horizontal="center" vertical="center"/>
      <protection locked="0"/>
    </xf>
    <xf numFmtId="0" fontId="1" fillId="0" borderId="0" xfId="0" applyFont="1" applyProtection="1">
      <protection hidden="1"/>
    </xf>
    <xf numFmtId="0" fontId="6" fillId="0" borderId="0" xfId="0" applyFont="1" applyAlignment="1" applyProtection="1">
      <alignment horizontal="center" vertical="center"/>
      <protection hidden="1"/>
    </xf>
    <xf numFmtId="0" fontId="4" fillId="0" borderId="5" xfId="0" applyFont="1" applyBorder="1" applyAlignment="1" applyProtection="1">
      <alignment horizontal="left" vertical="top"/>
      <protection hidden="1"/>
    </xf>
    <xf numFmtId="0" fontId="6" fillId="0" borderId="17" xfId="0" applyFont="1" applyBorder="1" applyAlignment="1" applyProtection="1">
      <alignment horizontal="left" vertical="top"/>
      <protection hidden="1"/>
    </xf>
    <xf numFmtId="0" fontId="1" fillId="0" borderId="17" xfId="0" applyFont="1" applyBorder="1" applyAlignment="1" applyProtection="1">
      <alignment horizontal="left" vertical="top"/>
      <protection hidden="1"/>
    </xf>
    <xf numFmtId="0" fontId="1" fillId="0" borderId="17" xfId="0" applyFont="1" applyBorder="1" applyAlignment="1" applyProtection="1">
      <alignment horizontal="left" vertical="top"/>
      <protection locked="0"/>
    </xf>
    <xf numFmtId="0" fontId="1" fillId="0" borderId="0" xfId="0" applyFont="1" applyAlignment="1" applyProtection="1">
      <alignment horizontal="left" vertical="top"/>
      <protection locked="0"/>
    </xf>
    <xf numFmtId="0" fontId="1" fillId="0" borderId="5" xfId="0" applyFont="1" applyBorder="1" applyAlignment="1" applyProtection="1">
      <alignment horizontal="left" vertical="top"/>
      <protection hidden="1"/>
    </xf>
    <xf numFmtId="0" fontId="7" fillId="0" borderId="23" xfId="0" applyFont="1" applyBorder="1" applyAlignment="1" applyProtection="1">
      <alignment horizontal="left" vertical="top"/>
      <protection hidden="1"/>
    </xf>
    <xf numFmtId="0" fontId="2" fillId="0" borderId="26" xfId="0" quotePrefix="1" applyFont="1" applyBorder="1" applyAlignment="1" applyProtection="1">
      <alignment horizontal="left" vertical="top"/>
      <protection hidden="1"/>
    </xf>
    <xf numFmtId="0" fontId="2" fillId="0" borderId="26" xfId="0" quotePrefix="1" applyFont="1" applyBorder="1" applyAlignment="1" applyProtection="1">
      <alignment vertical="top"/>
      <protection hidden="1"/>
    </xf>
    <xf numFmtId="0" fontId="3" fillId="0" borderId="26" xfId="0" quotePrefix="1" applyFont="1" applyBorder="1" applyAlignment="1" applyProtection="1">
      <alignment vertical="top" wrapText="1"/>
      <protection hidden="1"/>
    </xf>
    <xf numFmtId="0" fontId="3" fillId="0" borderId="26" xfId="0" applyFont="1" applyBorder="1" applyAlignment="1" applyProtection="1">
      <alignment vertical="top"/>
      <protection hidden="1"/>
    </xf>
    <xf numFmtId="0" fontId="3" fillId="0" borderId="28" xfId="0" applyFont="1" applyBorder="1" applyAlignment="1" applyProtection="1">
      <alignment vertical="top"/>
      <protection hidden="1"/>
    </xf>
    <xf numFmtId="0" fontId="2" fillId="0" borderId="29" xfId="0" applyFont="1" applyBorder="1" applyAlignment="1" applyProtection="1">
      <alignment vertical="top"/>
      <protection hidden="1"/>
    </xf>
    <xf numFmtId="0" fontId="2" fillId="0" borderId="30" xfId="0" applyFont="1" applyBorder="1" applyAlignment="1" applyProtection="1">
      <alignment vertical="top"/>
      <protection hidden="1"/>
    </xf>
    <xf numFmtId="9" fontId="2" fillId="0" borderId="0" xfId="0" applyNumberFormat="1" applyFont="1" applyAlignment="1" applyProtection="1">
      <alignment horizontal="center" vertical="center"/>
      <protection hidden="1"/>
    </xf>
    <xf numFmtId="0" fontId="13" fillId="0" borderId="0" xfId="0" applyFont="1" applyAlignment="1" applyProtection="1">
      <alignment horizontal="left" vertical="center"/>
      <protection hidden="1"/>
    </xf>
    <xf numFmtId="0" fontId="8" fillId="0" borderId="0" xfId="0" applyFont="1" applyAlignment="1" applyProtection="1">
      <alignment horizontal="left"/>
      <protection hidden="1"/>
    </xf>
    <xf numFmtId="4" fontId="8" fillId="0" borderId="0" xfId="0" applyNumberFormat="1" applyFont="1" applyAlignment="1" applyProtection="1">
      <alignment horizontal="left"/>
      <protection hidden="1"/>
    </xf>
    <xf numFmtId="0" fontId="6" fillId="0" borderId="11" xfId="0" applyFont="1" applyBorder="1" applyAlignment="1" applyProtection="1">
      <alignment horizontal="center"/>
      <protection hidden="1"/>
    </xf>
    <xf numFmtId="0" fontId="6" fillId="0" borderId="12" xfId="0" applyFont="1" applyBorder="1" applyAlignment="1" applyProtection="1">
      <alignment horizontal="center"/>
      <protection hidden="1"/>
    </xf>
    <xf numFmtId="0" fontId="6" fillId="0" borderId="6" xfId="0" applyFont="1" applyBorder="1" applyAlignment="1" applyProtection="1">
      <alignment horizontal="left"/>
      <protection hidden="1"/>
    </xf>
    <xf numFmtId="0" fontId="1" fillId="0" borderId="5" xfId="0" applyFont="1" applyBorder="1" applyAlignment="1" applyProtection="1">
      <alignment horizontal="right"/>
      <protection hidden="1"/>
    </xf>
    <xf numFmtId="0" fontId="1" fillId="0" borderId="6" xfId="0" applyFont="1" applyBorder="1" applyAlignment="1" applyProtection="1">
      <protection hidden="1"/>
    </xf>
    <xf numFmtId="0" fontId="6" fillId="0" borderId="6" xfId="0" applyFont="1" applyBorder="1" applyAlignment="1" applyProtection="1">
      <protection hidden="1"/>
    </xf>
    <xf numFmtId="0" fontId="1" fillId="0" borderId="0" xfId="0" applyFont="1" applyAlignment="1" applyProtection="1">
      <protection hidden="1"/>
    </xf>
    <xf numFmtId="0" fontId="1" fillId="0" borderId="1" xfId="0" applyFont="1" applyBorder="1" applyAlignment="1" applyProtection="1">
      <alignment horizontal="left"/>
      <protection hidden="1"/>
    </xf>
    <xf numFmtId="9" fontId="1" fillId="2" borderId="0" xfId="0" applyNumberFormat="1" applyFont="1" applyFill="1" applyAlignment="1" applyProtection="1">
      <protection locked="0"/>
    </xf>
    <xf numFmtId="165" fontId="1" fillId="0" borderId="1" xfId="0" applyNumberFormat="1" applyFont="1" applyBorder="1" applyAlignment="1" applyProtection="1">
      <protection hidden="1"/>
    </xf>
    <xf numFmtId="2" fontId="1" fillId="0" borderId="1" xfId="0" applyNumberFormat="1" applyFont="1" applyBorder="1" applyAlignment="1" applyProtection="1">
      <protection hidden="1"/>
    </xf>
    <xf numFmtId="9" fontId="1" fillId="0" borderId="0" xfId="0" applyNumberFormat="1" applyFont="1" applyAlignment="1" applyProtection="1">
      <protection hidden="1"/>
    </xf>
    <xf numFmtId="166" fontId="1" fillId="0" borderId="1" xfId="0" applyNumberFormat="1" applyFont="1" applyBorder="1" applyAlignment="1" applyProtection="1">
      <alignment horizontal="left"/>
      <protection hidden="1"/>
    </xf>
    <xf numFmtId="9" fontId="1" fillId="0" borderId="10" xfId="0" applyNumberFormat="1" applyFont="1" applyBorder="1" applyAlignment="1" applyProtection="1">
      <protection hidden="1"/>
    </xf>
    <xf numFmtId="165" fontId="1" fillId="0" borderId="13" xfId="0" applyNumberFormat="1" applyFont="1" applyBorder="1" applyAlignment="1" applyProtection="1">
      <protection hidden="1"/>
    </xf>
    <xf numFmtId="2" fontId="1" fillId="0" borderId="13" xfId="0" applyNumberFormat="1" applyFont="1" applyBorder="1" applyAlignment="1" applyProtection="1">
      <protection hidden="1"/>
    </xf>
    <xf numFmtId="166" fontId="1" fillId="0" borderId="8" xfId="0" applyNumberFormat="1" applyFont="1" applyBorder="1" applyAlignment="1" applyProtection="1">
      <alignment horizontal="left"/>
      <protection hidden="1"/>
    </xf>
    <xf numFmtId="0" fontId="1" fillId="0" borderId="0" xfId="0" applyFont="1" applyAlignment="1" applyProtection="1">
      <alignment horizontal="left"/>
      <protection hidden="1"/>
    </xf>
    <xf numFmtId="0" fontId="1" fillId="0" borderId="1" xfId="0" applyFont="1" applyBorder="1" applyAlignment="1" applyProtection="1">
      <protection hidden="1"/>
    </xf>
    <xf numFmtId="164" fontId="1" fillId="2" borderId="0" xfId="0" applyNumberFormat="1" applyFont="1" applyFill="1" applyAlignment="1" applyProtection="1">
      <protection locked="0"/>
    </xf>
    <xf numFmtId="4" fontId="1" fillId="0" borderId="2" xfId="0" applyNumberFormat="1" applyFont="1" applyBorder="1" applyAlignment="1" applyProtection="1">
      <protection hidden="1"/>
    </xf>
    <xf numFmtId="0" fontId="0" fillId="0" borderId="24" xfId="0" applyBorder="1" applyAlignment="1" applyProtection="1">
      <alignment vertical="top"/>
      <protection hidden="1"/>
    </xf>
    <xf numFmtId="0" fontId="0" fillId="0" borderId="25" xfId="0" applyBorder="1" applyAlignment="1" applyProtection="1">
      <alignment vertical="top"/>
      <protection hidden="1"/>
    </xf>
    <xf numFmtId="0" fontId="0" fillId="0" borderId="0" xfId="0" applyBorder="1" applyAlignment="1" applyProtection="1">
      <alignment vertical="top"/>
      <protection hidden="1"/>
    </xf>
    <xf numFmtId="0" fontId="0" fillId="0" borderId="27" xfId="0" applyBorder="1" applyAlignment="1" applyProtection="1">
      <alignment vertical="top"/>
      <protection hidden="1"/>
    </xf>
    <xf numFmtId="0" fontId="10" fillId="0" borderId="0" xfId="0" applyFont="1" applyBorder="1" applyAlignment="1" applyProtection="1">
      <alignment vertical="top"/>
      <protection hidden="1"/>
    </xf>
    <xf numFmtId="0" fontId="10" fillId="0" borderId="27" xfId="0" applyFont="1" applyBorder="1" applyAlignment="1" applyProtection="1">
      <alignment vertical="top"/>
      <protection hidden="1"/>
    </xf>
    <xf numFmtId="0" fontId="0" fillId="0" borderId="9" xfId="0" applyBorder="1" applyAlignment="1" applyProtection="1">
      <alignment horizontal="left" vertical="top"/>
      <protection hidden="1"/>
    </xf>
    <xf numFmtId="0" fontId="0" fillId="0" borderId="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8" xfId="0" applyBorder="1" applyAlignment="1" applyProtection="1">
      <alignment horizontal="left" vertical="top" wrapText="1"/>
      <protection hidden="1"/>
    </xf>
    <xf numFmtId="0" fontId="0" fillId="0" borderId="10" xfId="0" applyBorder="1" applyAlignment="1" applyProtection="1">
      <alignment horizontal="left" vertical="top" wrapText="1"/>
      <protection hidden="1"/>
    </xf>
    <xf numFmtId="0" fontId="0" fillId="0" borderId="1" xfId="0" applyBorder="1" applyAlignment="1" applyProtection="1">
      <alignment horizontal="left" vertical="top"/>
      <protection hidden="1"/>
    </xf>
    <xf numFmtId="0" fontId="0" fillId="0" borderId="8" xfId="0" applyBorder="1" applyAlignment="1" applyProtection="1">
      <alignment horizontal="left" vertical="top"/>
      <protection hidden="1"/>
    </xf>
    <xf numFmtId="0" fontId="0" fillId="0" borderId="1" xfId="0" applyBorder="1" applyAlignment="1" applyProtection="1">
      <alignment horizontal="left" vertical="top"/>
      <protection hidden="1"/>
    </xf>
    <xf numFmtId="0" fontId="0" fillId="0" borderId="14" xfId="0" applyBorder="1" applyAlignment="1" applyProtection="1">
      <alignment horizontal="left" vertical="top"/>
      <protection hidden="1"/>
    </xf>
    <xf numFmtId="0" fontId="0" fillId="0" borderId="15" xfId="0" applyBorder="1" applyAlignment="1" applyProtection="1">
      <alignment horizontal="left" vertical="top"/>
      <protection hidden="1"/>
    </xf>
    <xf numFmtId="0" fontId="0" fillId="0" borderId="16" xfId="0" applyBorder="1" applyAlignment="1" applyProtection="1">
      <alignment horizontal="left" vertical="top"/>
      <protection hidden="1"/>
    </xf>
    <xf numFmtId="9" fontId="2" fillId="2" borderId="3" xfId="0" applyNumberFormat="1" applyFont="1" applyFill="1" applyBorder="1" applyAlignment="1" applyProtection="1">
      <alignment horizontal="center" vertical="top"/>
      <protection locked="0"/>
    </xf>
    <xf numFmtId="0" fontId="6" fillId="0" borderId="23" xfId="0" applyFont="1" applyBorder="1" applyAlignment="1" applyProtection="1">
      <alignment horizontal="left" vertical="top"/>
      <protection hidden="1"/>
    </xf>
    <xf numFmtId="0" fontId="0" fillId="0" borderId="24" xfId="0" applyBorder="1" applyAlignment="1" applyProtection="1">
      <alignment horizontal="left" vertical="top"/>
      <protection hidden="1"/>
    </xf>
    <xf numFmtId="0" fontId="0" fillId="0" borderId="25" xfId="0" applyBorder="1" applyAlignment="1" applyProtection="1">
      <alignment horizontal="left" vertical="top"/>
      <protection hidden="1"/>
    </xf>
    <xf numFmtId="0" fontId="1" fillId="0" borderId="26" xfId="0" quotePrefix="1" applyFont="1" applyBorder="1" applyAlignment="1" applyProtection="1">
      <alignment horizontal="left" vertical="top"/>
      <protection hidden="1"/>
    </xf>
    <xf numFmtId="0" fontId="0" fillId="0" borderId="0" xfId="0" applyBorder="1" applyAlignment="1" applyProtection="1">
      <alignment horizontal="left" vertical="top"/>
      <protection hidden="1"/>
    </xf>
    <xf numFmtId="0" fontId="0" fillId="0" borderId="27" xfId="0" applyBorder="1" applyAlignment="1" applyProtection="1">
      <alignment horizontal="left" vertical="top"/>
      <protection hidden="1"/>
    </xf>
    <xf numFmtId="49" fontId="1" fillId="0" borderId="26" xfId="0" quotePrefix="1" applyNumberFormat="1" applyFont="1" applyBorder="1" applyAlignment="1" applyProtection="1">
      <alignment horizontal="left" vertical="top"/>
      <protection hidden="1"/>
    </xf>
    <xf numFmtId="0" fontId="3" fillId="0" borderId="28" xfId="0" quotePrefix="1" applyFont="1" applyBorder="1" applyAlignment="1" applyProtection="1">
      <alignment horizontal="left" vertical="top"/>
      <protection hidden="1"/>
    </xf>
    <xf numFmtId="0" fontId="0" fillId="0" borderId="29" xfId="0" applyBorder="1" applyAlignment="1" applyProtection="1">
      <alignment horizontal="left" vertical="top"/>
      <protection hidden="1"/>
    </xf>
    <xf numFmtId="0" fontId="0" fillId="0" borderId="30" xfId="0" applyBorder="1" applyAlignment="1" applyProtection="1">
      <alignment horizontal="left" vertical="top"/>
      <protection hidden="1"/>
    </xf>
    <xf numFmtId="0" fontId="6" fillId="0" borderId="11" xfId="0" applyFont="1" applyBorder="1" applyAlignment="1" applyProtection="1">
      <alignment horizontal="left" vertical="top"/>
      <protection hidden="1"/>
    </xf>
    <xf numFmtId="0" fontId="6" fillId="0" borderId="6" xfId="0" applyFont="1" applyBorder="1" applyAlignment="1" applyProtection="1">
      <alignment horizontal="left" vertical="top"/>
      <protection hidden="1"/>
    </xf>
    <xf numFmtId="0" fontId="6" fillId="0" borderId="5" xfId="0" applyFont="1" applyBorder="1" applyProtection="1">
      <protection hidden="1"/>
    </xf>
    <xf numFmtId="0" fontId="6" fillId="0" borderId="17" xfId="0" applyFont="1" applyBorder="1" applyProtection="1">
      <protection hidden="1"/>
    </xf>
    <xf numFmtId="0" fontId="2" fillId="0" borderId="6" xfId="0" applyFont="1" applyBorder="1" applyAlignment="1" applyProtection="1">
      <alignment horizontal="left" vertical="top"/>
    </xf>
    <xf numFmtId="0" fontId="0" fillId="0" borderId="5" xfId="0" applyBorder="1" applyAlignment="1" applyProtection="1">
      <alignment horizontal="left" vertical="top"/>
    </xf>
    <xf numFmtId="0" fontId="0" fillId="0" borderId="17" xfId="0" applyBorder="1" applyAlignment="1" applyProtection="1">
      <alignment horizontal="left" vertical="top"/>
    </xf>
    <xf numFmtId="0" fontId="2" fillId="0" borderId="6" xfId="0" applyFont="1" applyBorder="1" applyAlignment="1" applyProtection="1">
      <alignment horizontal="left" vertical="top" wrapText="1"/>
    </xf>
    <xf numFmtId="49" fontId="6" fillId="0" borderId="23" xfId="0" applyNumberFormat="1" applyFont="1" applyBorder="1" applyAlignment="1" applyProtection="1">
      <alignment horizontal="left" vertical="top" wrapText="1"/>
      <protection hidden="1"/>
    </xf>
    <xf numFmtId="0" fontId="1" fillId="0" borderId="24" xfId="0" applyFont="1" applyBorder="1" applyAlignment="1" applyProtection="1">
      <alignment horizontal="left" vertical="top" wrapText="1"/>
      <protection hidden="1"/>
    </xf>
    <xf numFmtId="0" fontId="1" fillId="0" borderId="25" xfId="0" applyFont="1" applyBorder="1" applyAlignment="1" applyProtection="1">
      <alignment horizontal="left" vertical="top" wrapText="1"/>
      <protection hidden="1"/>
    </xf>
    <xf numFmtId="49" fontId="1" fillId="0" borderId="26" xfId="0" applyNumberFormat="1" applyFont="1" applyBorder="1" applyAlignment="1" applyProtection="1">
      <alignment horizontal="left" vertical="top" wrapText="1"/>
      <protection hidden="1"/>
    </xf>
    <xf numFmtId="0" fontId="1" fillId="0" borderId="0" xfId="0" applyFont="1" applyBorder="1" applyAlignment="1" applyProtection="1">
      <alignment horizontal="left" vertical="top" wrapText="1"/>
      <protection hidden="1"/>
    </xf>
    <xf numFmtId="0" fontId="1" fillId="0" borderId="27" xfId="0" applyFont="1" applyBorder="1" applyAlignment="1" applyProtection="1">
      <alignment horizontal="left" vertical="top" wrapText="1"/>
      <protection hidden="1"/>
    </xf>
    <xf numFmtId="49" fontId="1" fillId="0" borderId="28" xfId="0" applyNumberFormat="1" applyFont="1" applyBorder="1" applyAlignment="1" applyProtection="1">
      <alignment horizontal="left" vertical="top" wrapText="1"/>
      <protection hidden="1"/>
    </xf>
    <xf numFmtId="0" fontId="1" fillId="0" borderId="29" xfId="0" applyFont="1" applyBorder="1" applyAlignment="1" applyProtection="1">
      <alignment horizontal="left" vertical="top" wrapText="1"/>
      <protection hidden="1"/>
    </xf>
    <xf numFmtId="0" fontId="1" fillId="0" borderId="30" xfId="0" applyFont="1" applyBorder="1" applyAlignment="1" applyProtection="1">
      <alignment horizontal="left" vertical="top" wrapText="1"/>
      <protection hidden="1"/>
    </xf>
    <xf numFmtId="0" fontId="1" fillId="0" borderId="0" xfId="0" applyFont="1" applyAlignment="1" applyProtection="1">
      <alignment vertical="top" wrapText="1"/>
      <protection hidden="1"/>
    </xf>
    <xf numFmtId="2" fontId="1" fillId="2" borderId="18" xfId="0" applyNumberFormat="1" applyFont="1" applyFill="1" applyBorder="1" applyAlignment="1" applyProtection="1">
      <alignment horizontal="center" vertical="top" wrapText="1"/>
      <protection locked="0"/>
    </xf>
    <xf numFmtId="4" fontId="1" fillId="2" borderId="18" xfId="0" applyNumberFormat="1" applyFont="1" applyFill="1" applyBorder="1" applyAlignment="1" applyProtection="1">
      <alignment horizontal="center" vertical="top" wrapText="1"/>
      <protection locked="0"/>
    </xf>
    <xf numFmtId="0" fontId="1" fillId="0" borderId="24" xfId="0" applyFont="1" applyBorder="1" applyAlignment="1" applyProtection="1">
      <alignment horizontal="left" vertical="top"/>
      <protection hidden="1"/>
    </xf>
    <xf numFmtId="0" fontId="1" fillId="0" borderId="25" xfId="0" applyFont="1" applyBorder="1" applyAlignment="1" applyProtection="1">
      <alignment horizontal="left" vertical="top"/>
      <protection hidden="1"/>
    </xf>
    <xf numFmtId="0" fontId="1" fillId="0" borderId="0" xfId="0" applyFont="1" applyBorder="1" applyAlignment="1" applyProtection="1">
      <alignment horizontal="left" vertical="top"/>
      <protection hidden="1"/>
    </xf>
    <xf numFmtId="0" fontId="1" fillId="0" borderId="27" xfId="0" applyFont="1" applyBorder="1" applyAlignment="1" applyProtection="1">
      <alignment horizontal="left" vertical="top"/>
      <protection hidden="1"/>
    </xf>
    <xf numFmtId="0" fontId="3" fillId="0" borderId="29" xfId="0" applyFont="1" applyBorder="1" applyAlignment="1" applyProtection="1">
      <alignment horizontal="left" vertical="top"/>
      <protection hidden="1"/>
    </xf>
    <xf numFmtId="0" fontId="3" fillId="0" borderId="30" xfId="0" applyFont="1" applyBorder="1" applyAlignment="1" applyProtection="1">
      <alignment horizontal="left" vertical="top"/>
      <protection hidden="1"/>
    </xf>
    <xf numFmtId="0" fontId="1" fillId="0" borderId="0" xfId="0" quotePrefix="1" applyFont="1" applyBorder="1" applyAlignment="1" applyProtection="1">
      <alignment horizontal="left" vertical="top"/>
      <protection hidden="1"/>
    </xf>
    <xf numFmtId="0" fontId="1" fillId="0" borderId="27" xfId="0" quotePrefix="1" applyFont="1" applyBorder="1" applyAlignment="1" applyProtection="1">
      <alignment horizontal="left" vertical="top"/>
      <protection hidden="1"/>
    </xf>
    <xf numFmtId="49" fontId="1" fillId="0" borderId="0" xfId="0" quotePrefix="1" applyNumberFormat="1" applyFont="1" applyBorder="1" applyAlignment="1" applyProtection="1">
      <alignment horizontal="left" vertical="top"/>
      <protection hidden="1"/>
    </xf>
    <xf numFmtId="49" fontId="1" fillId="0" borderId="27" xfId="0" quotePrefix="1" applyNumberFormat="1" applyFont="1" applyBorder="1" applyAlignment="1" applyProtection="1">
      <alignment horizontal="left" vertical="top"/>
      <protection hidden="1"/>
    </xf>
    <xf numFmtId="0" fontId="3" fillId="0" borderId="29" xfId="0" quotePrefix="1" applyFont="1" applyBorder="1" applyAlignment="1" applyProtection="1">
      <alignment horizontal="left" vertical="top"/>
      <protection hidden="1"/>
    </xf>
    <xf numFmtId="0" fontId="3" fillId="0" borderId="30" xfId="0" quotePrefix="1" applyFont="1" applyBorder="1" applyAlignment="1" applyProtection="1">
      <alignment horizontal="left" vertical="top"/>
      <protection hidden="1"/>
    </xf>
  </cellXfs>
  <cellStyles count="2">
    <cellStyle name="Standard" xfId="0" builtinId="0"/>
    <cellStyle name="Standard 15" xfId="1" xr:uid="{768C522C-FD7F-45AA-BF4E-C567E1237BB9}"/>
  </cellStyles>
  <dxfs count="34">
    <dxf>
      <font>
        <color rgb="FF00B050"/>
      </font>
      <fill>
        <patternFill>
          <bgColor rgb="FFC6EFCE"/>
        </patternFill>
      </fill>
    </dxf>
    <dxf>
      <font>
        <color theme="0"/>
      </font>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color theme="0"/>
      </font>
    </dxf>
    <dxf>
      <font>
        <color rgb="FF00B050"/>
      </font>
      <fill>
        <patternFill>
          <bgColor rgb="FFC6EFCE"/>
        </patternFill>
      </fill>
    </dxf>
    <dxf>
      <font>
        <color theme="0"/>
      </font>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strike val="0"/>
        <color theme="0"/>
      </font>
      <fill>
        <patternFill>
          <bgColor rgb="FFFF0000"/>
        </patternFill>
      </fill>
    </dxf>
  </dxfs>
  <tableStyles count="0" defaultTableStyle="TableStyleMedium2" defaultPivotStyle="PivotStyleLight16"/>
  <colors>
    <mruColors>
      <color rgb="FFFF5353"/>
      <color rgb="FF00DE64"/>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14</xdr:col>
      <xdr:colOff>541020</xdr:colOff>
      <xdr:row>0</xdr:row>
      <xdr:rowOff>28575</xdr:rowOff>
    </xdr:from>
    <xdr:to>
      <xdr:col>14</xdr:col>
      <xdr:colOff>810895</xdr:colOff>
      <xdr:row>3</xdr:row>
      <xdr:rowOff>63500</xdr:rowOff>
    </xdr:to>
    <xdr:pic>
      <xdr:nvPicPr>
        <xdr:cNvPr id="2" name="Bild 1" descr="logo_nur Bär">
          <a:extLst>
            <a:ext uri="{FF2B5EF4-FFF2-40B4-BE49-F238E27FC236}">
              <a16:creationId xmlns:a16="http://schemas.microsoft.com/office/drawing/2014/main" id="{8DD00C5A-DC8A-4E27-8E0B-2D9003D826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9760" y="28575"/>
          <a:ext cx="269875" cy="446405"/>
        </a:xfrm>
        <a:prstGeom prst="rect">
          <a:avLst/>
        </a:prstGeom>
        <a:noFill/>
        <a:ln>
          <a:noFill/>
        </a:ln>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7CA32-A296-45FD-8683-011AB409F56F}">
  <sheetPr codeName="Tabelle1"/>
  <dimension ref="A2:A13"/>
  <sheetViews>
    <sheetView workbookViewId="0">
      <selection activeCell="A14" sqref="A14"/>
    </sheetView>
  </sheetViews>
  <sheetFormatPr baseColWidth="10" defaultRowHeight="13.2" x14ac:dyDescent="0.25"/>
  <sheetData>
    <row r="2" spans="1:1" x14ac:dyDescent="0.25">
      <c r="A2" t="s">
        <v>114</v>
      </c>
    </row>
    <row r="4" spans="1:1" x14ac:dyDescent="0.25">
      <c r="A4" t="s">
        <v>115</v>
      </c>
    </row>
    <row r="5" spans="1:1" x14ac:dyDescent="0.25">
      <c r="A5" s="47" t="s">
        <v>121</v>
      </c>
    </row>
    <row r="6" spans="1:1" x14ac:dyDescent="0.25">
      <c r="A6" s="47" t="s">
        <v>116</v>
      </c>
    </row>
    <row r="7" spans="1:1" x14ac:dyDescent="0.25">
      <c r="A7" s="47" t="s">
        <v>117</v>
      </c>
    </row>
    <row r="8" spans="1:1" x14ac:dyDescent="0.25">
      <c r="A8" s="47" t="s">
        <v>118</v>
      </c>
    </row>
    <row r="9" spans="1:1" x14ac:dyDescent="0.25">
      <c r="A9" s="47" t="s">
        <v>119</v>
      </c>
    </row>
    <row r="11" spans="1:1" x14ac:dyDescent="0.25">
      <c r="A11" t="s">
        <v>120</v>
      </c>
    </row>
    <row r="13" spans="1:1" x14ac:dyDescent="0.25">
      <c r="A13" t="s">
        <v>6</v>
      </c>
    </row>
  </sheetData>
  <sheetProtection algorithmName="SHA-512" hashValue="eHw5cBW7f9bTK22cPn1T1WYwYZGUa/v2MUbeoJ287Q3vC3E6qGg0OOf9K7pgfS27pWz/bam3eK35/uyD8VWu8g==" saltValue="5E5AH+CKcWTwNaY2hCVCnA==" spinCount="100000" sheet="1" objects="1" scenarios="1"/>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EBCE8-5AA3-4503-B7DB-CC23FAC84DDA}">
  <sheetPr codeName="Tabelle7">
    <tabColor rgb="FF7030A0"/>
  </sheetPr>
  <dimension ref="A1:H28"/>
  <sheetViews>
    <sheetView zoomScaleNormal="100" workbookViewId="0">
      <pane xSplit="2" ySplit="18" topLeftCell="C19" activePane="bottomRight" state="frozen"/>
      <selection pane="topRight" activeCell="C1" sqref="C1"/>
      <selection pane="bottomLeft" activeCell="A19" sqref="A19"/>
      <selection pane="bottomRight" activeCell="B3" sqref="B3"/>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134" customWidth="1"/>
    <col min="7" max="7" width="7.6640625" style="115" customWidth="1"/>
    <col min="8" max="8" width="65.6640625" style="6" customWidth="1"/>
    <col min="9" max="16384" width="11.33203125" style="6"/>
  </cols>
  <sheetData>
    <row r="1" spans="2:8" ht="10.95" customHeight="1" x14ac:dyDescent="0.2">
      <c r="B1" s="5" t="s">
        <v>38</v>
      </c>
      <c r="C1" s="225" t="str">
        <f>IF(ISBLANK(Offertvergleich!$B1),"",Offertvergleich!$B1)</f>
        <v/>
      </c>
      <c r="D1" s="225"/>
      <c r="E1" s="302" t="s">
        <v>97</v>
      </c>
      <c r="F1" s="303"/>
      <c r="G1" s="303"/>
      <c r="H1" s="304"/>
    </row>
    <row r="2" spans="2:8" ht="10.95" customHeight="1" x14ac:dyDescent="0.2">
      <c r="B2" s="5" t="s">
        <v>39</v>
      </c>
      <c r="C2" s="225" t="str">
        <f>IF(ISBLANK(Offertvergleich!$B2),"",Offertvergleich!$B2)</f>
        <v/>
      </c>
      <c r="D2" s="225"/>
      <c r="E2" s="305" t="s">
        <v>88</v>
      </c>
      <c r="F2" s="306"/>
      <c r="G2" s="306"/>
      <c r="H2" s="307"/>
    </row>
    <row r="3" spans="2:8" ht="10.95" customHeight="1" x14ac:dyDescent="0.2">
      <c r="B3" s="5" t="s">
        <v>40</v>
      </c>
      <c r="C3" s="225" t="str">
        <f>IF(ISBLANK(Offertvergleich!$B3),"",Offertvergleich!$B3)</f>
        <v/>
      </c>
      <c r="D3" s="225"/>
      <c r="E3" s="305" t="s">
        <v>102</v>
      </c>
      <c r="F3" s="306"/>
      <c r="G3" s="306"/>
      <c r="H3" s="307"/>
    </row>
    <row r="4" spans="2:8" ht="10.95" customHeight="1" x14ac:dyDescent="0.2">
      <c r="B4" s="5"/>
      <c r="E4" s="305" t="s">
        <v>105</v>
      </c>
      <c r="F4" s="306"/>
      <c r="G4" s="306"/>
      <c r="H4" s="307"/>
    </row>
    <row r="5" spans="2:8" ht="10.95" customHeight="1" x14ac:dyDescent="0.2">
      <c r="B5" s="5"/>
      <c r="E5" s="305" t="s">
        <v>103</v>
      </c>
      <c r="F5" s="306"/>
      <c r="G5" s="306"/>
      <c r="H5" s="307"/>
    </row>
    <row r="6" spans="2:8" ht="10.95" customHeight="1" thickBot="1" x14ac:dyDescent="0.25">
      <c r="B6" s="5"/>
      <c r="E6" s="308" t="s">
        <v>104</v>
      </c>
      <c r="F6" s="309"/>
      <c r="G6" s="309"/>
      <c r="H6" s="310"/>
    </row>
    <row r="7" spans="2:8" ht="10.95" customHeight="1" x14ac:dyDescent="0.2">
      <c r="B7" s="5"/>
    </row>
    <row r="8" spans="2:8" ht="10.95" customHeight="1" x14ac:dyDescent="0.2">
      <c r="B8" s="28" t="s">
        <v>80</v>
      </c>
      <c r="C8" s="223" t="s">
        <v>129</v>
      </c>
      <c r="D8" s="223"/>
      <c r="F8" s="6"/>
      <c r="G8" s="6"/>
    </row>
    <row r="9" spans="2:8" ht="10.95" customHeight="1" x14ac:dyDescent="0.2">
      <c r="B9" s="5" t="s">
        <v>82</v>
      </c>
      <c r="C9" s="224"/>
      <c r="D9" s="224"/>
      <c r="F9" s="6"/>
      <c r="G9" s="6"/>
    </row>
    <row r="10" spans="2:8" ht="10.95" customHeight="1" x14ac:dyDescent="0.2">
      <c r="B10" s="5" t="s">
        <v>83</v>
      </c>
      <c r="C10" s="224"/>
      <c r="D10" s="224"/>
      <c r="F10" s="6"/>
      <c r="G10" s="6"/>
    </row>
    <row r="11" spans="2:8" ht="10.95" customHeight="1" x14ac:dyDescent="0.2">
      <c r="B11" s="5" t="s">
        <v>84</v>
      </c>
      <c r="C11" s="224"/>
      <c r="D11" s="224"/>
      <c r="F11" s="6"/>
      <c r="G11" s="6"/>
    </row>
    <row r="12" spans="2:8" ht="10.95" customHeight="1" x14ac:dyDescent="0.2">
      <c r="B12" s="5" t="s">
        <v>85</v>
      </c>
      <c r="C12" s="224"/>
      <c r="D12" s="224"/>
      <c r="F12" s="6"/>
      <c r="G12" s="6"/>
    </row>
    <row r="13" spans="2:8" ht="10.95" customHeight="1" x14ac:dyDescent="0.2">
      <c r="B13" s="5" t="s">
        <v>86</v>
      </c>
      <c r="C13" s="224"/>
      <c r="D13" s="224"/>
      <c r="F13" s="6"/>
      <c r="G13" s="6"/>
    </row>
    <row r="14" spans="2:8" ht="10.95" customHeight="1" x14ac:dyDescent="0.2">
      <c r="B14" s="5" t="s">
        <v>87</v>
      </c>
      <c r="C14" s="224"/>
      <c r="D14" s="224"/>
      <c r="E14" s="29"/>
      <c r="F14" s="29"/>
      <c r="G14" s="29"/>
      <c r="H14" s="29"/>
    </row>
    <row r="15" spans="2:8" ht="10.95" customHeight="1" x14ac:dyDescent="0.2">
      <c r="B15" s="5" t="s">
        <v>81</v>
      </c>
      <c r="C15" s="135"/>
      <c r="E15" s="29"/>
      <c r="F15" s="29"/>
      <c r="G15" s="29"/>
      <c r="H15" s="29"/>
    </row>
    <row r="16" spans="2:8" ht="10.95" customHeight="1" x14ac:dyDescent="0.2">
      <c r="C16" s="5"/>
    </row>
    <row r="17" spans="1:8" s="40" customFormat="1" ht="10.95" customHeight="1" x14ac:dyDescent="0.25">
      <c r="B17" s="35" t="s">
        <v>78</v>
      </c>
      <c r="C17" s="36" t="s">
        <v>75</v>
      </c>
      <c r="D17" s="37" t="s">
        <v>76</v>
      </c>
      <c r="E17" s="35" t="s">
        <v>73</v>
      </c>
      <c r="F17" s="38" t="s">
        <v>19</v>
      </c>
      <c r="G17" s="39" t="s">
        <v>18</v>
      </c>
      <c r="H17" s="37" t="s">
        <v>74</v>
      </c>
    </row>
    <row r="19" spans="1:8" s="311" customFormat="1" ht="10.95" customHeight="1" x14ac:dyDescent="0.25">
      <c r="A19" s="311">
        <v>1</v>
      </c>
      <c r="B19" s="133" t="str">
        <f>IF(ISBLANK(Offertvergleich!C$18),"",Offertvergleich!C$18)</f>
        <v>U1</v>
      </c>
      <c r="C19" s="130" t="s">
        <v>110</v>
      </c>
      <c r="D19" s="130"/>
      <c r="E19" s="131"/>
      <c r="F19" s="132" t="str">
        <f>IF(ISBLANK(G19),"",G19*$C$9)</f>
        <v/>
      </c>
      <c r="G19" s="313"/>
      <c r="H19" s="130"/>
    </row>
    <row r="20" spans="1:8" s="311" customFormat="1" ht="10.95" customHeight="1" x14ac:dyDescent="0.25">
      <c r="A20" s="311">
        <v>2</v>
      </c>
      <c r="B20" s="133" t="str">
        <f>IF(ISBLANK(Offertvergleich!F$18),"",Offertvergleich!F$18)</f>
        <v>U2</v>
      </c>
      <c r="C20" s="133" t="str">
        <f>IF(ISBLANK($C$19),"",$C$19)</f>
        <v>ZK-4 Bezeichnung</v>
      </c>
      <c r="D20" s="133" t="str">
        <f>IF(ISBLANK($D$19),"",$D$19)</f>
        <v/>
      </c>
      <c r="E20" s="133" t="str">
        <f>IF(ISBLANK($E$19),"",$E$19)</f>
        <v/>
      </c>
      <c r="F20" s="132" t="str">
        <f t="shared" ref="F20:F28" si="0">IF(ISBLANK(G20),"",G20*$C$9)</f>
        <v/>
      </c>
      <c r="G20" s="313"/>
      <c r="H20" s="130"/>
    </row>
    <row r="21" spans="1:8" s="311" customFormat="1" ht="10.95" customHeight="1" x14ac:dyDescent="0.25">
      <c r="A21" s="311">
        <v>3</v>
      </c>
      <c r="B21" s="133" t="str">
        <f>IF(ISBLANK(Offertvergleich!I$18),"",Offertvergleich!I$18)</f>
        <v>U3</v>
      </c>
      <c r="C21" s="133" t="str">
        <f t="shared" ref="C21:C28" si="1">IF(ISBLANK($C$19),"",$C$19)</f>
        <v>ZK-4 Bezeichnung</v>
      </c>
      <c r="D21" s="133" t="str">
        <f t="shared" ref="D21:D28" si="2">IF(ISBLANK($D$19),"",$D$19)</f>
        <v/>
      </c>
      <c r="E21" s="133" t="str">
        <f t="shared" ref="E21:E28" si="3">IF(ISBLANK($E$19),"",$E$19)</f>
        <v/>
      </c>
      <c r="F21" s="132" t="str">
        <f t="shared" si="0"/>
        <v/>
      </c>
      <c r="G21" s="313"/>
      <c r="H21" s="130"/>
    </row>
    <row r="22" spans="1:8" s="311" customFormat="1" ht="10.95" customHeight="1" x14ac:dyDescent="0.25">
      <c r="A22" s="311">
        <v>4</v>
      </c>
      <c r="B22" s="133" t="str">
        <f>IF(ISBLANK(Offertvergleich!L$18),"",Offertvergleich!L$18)</f>
        <v>U4</v>
      </c>
      <c r="C22" s="133" t="str">
        <f t="shared" si="1"/>
        <v>ZK-4 Bezeichnung</v>
      </c>
      <c r="D22" s="133" t="str">
        <f t="shared" si="2"/>
        <v/>
      </c>
      <c r="E22" s="133" t="str">
        <f t="shared" si="3"/>
        <v/>
      </c>
      <c r="F22" s="132" t="str">
        <f t="shared" si="0"/>
        <v/>
      </c>
      <c r="G22" s="313"/>
      <c r="H22" s="131"/>
    </row>
    <row r="23" spans="1:8" s="311" customFormat="1" ht="10.95" customHeight="1" x14ac:dyDescent="0.25">
      <c r="A23" s="311">
        <v>5</v>
      </c>
      <c r="B23" s="133" t="str">
        <f>IF(ISBLANK(Offertvergleich!O$18),"",Offertvergleich!O$18)</f>
        <v>U5</v>
      </c>
      <c r="C23" s="133" t="str">
        <f t="shared" si="1"/>
        <v>ZK-4 Bezeichnung</v>
      </c>
      <c r="D23" s="133" t="str">
        <f t="shared" si="2"/>
        <v/>
      </c>
      <c r="E23" s="133" t="str">
        <f t="shared" si="3"/>
        <v/>
      </c>
      <c r="F23" s="132" t="str">
        <f t="shared" si="0"/>
        <v/>
      </c>
      <c r="G23" s="313"/>
      <c r="H23" s="131"/>
    </row>
    <row r="24" spans="1:8" s="311" customFormat="1" ht="10.95" customHeight="1" x14ac:dyDescent="0.25">
      <c r="A24" s="311">
        <v>6</v>
      </c>
      <c r="B24" s="133" t="str">
        <f>IF(ISBLANK(Offertvergleich!T$18),"",Offertvergleich!T$18)</f>
        <v>U6</v>
      </c>
      <c r="C24" s="133" t="str">
        <f t="shared" si="1"/>
        <v>ZK-4 Bezeichnung</v>
      </c>
      <c r="D24" s="133" t="str">
        <f t="shared" si="2"/>
        <v/>
      </c>
      <c r="E24" s="133" t="str">
        <f t="shared" si="3"/>
        <v/>
      </c>
      <c r="F24" s="132" t="str">
        <f t="shared" si="0"/>
        <v/>
      </c>
      <c r="G24" s="313"/>
      <c r="H24" s="130"/>
    </row>
    <row r="25" spans="1:8" s="311" customFormat="1" ht="10.95" customHeight="1" x14ac:dyDescent="0.25">
      <c r="A25" s="311">
        <v>7</v>
      </c>
      <c r="B25" s="133" t="str">
        <f>IF(ISBLANK(Offertvergleich!W$18),"",Offertvergleich!W$18)</f>
        <v>U7</v>
      </c>
      <c r="C25" s="133" t="str">
        <f t="shared" si="1"/>
        <v>ZK-4 Bezeichnung</v>
      </c>
      <c r="D25" s="133" t="str">
        <f t="shared" si="2"/>
        <v/>
      </c>
      <c r="E25" s="133" t="str">
        <f t="shared" si="3"/>
        <v/>
      </c>
      <c r="F25" s="132" t="str">
        <f t="shared" si="0"/>
        <v/>
      </c>
      <c r="G25" s="313"/>
      <c r="H25" s="130"/>
    </row>
    <row r="26" spans="1:8" s="311" customFormat="1" ht="10.95" customHeight="1" x14ac:dyDescent="0.25">
      <c r="A26" s="311">
        <v>8</v>
      </c>
      <c r="B26" s="133" t="str">
        <f>IF(ISBLANK(Offertvergleich!Z$18),"",Offertvergleich!Z$18)</f>
        <v>U8</v>
      </c>
      <c r="C26" s="133" t="str">
        <f t="shared" si="1"/>
        <v>ZK-4 Bezeichnung</v>
      </c>
      <c r="D26" s="133" t="str">
        <f t="shared" si="2"/>
        <v/>
      </c>
      <c r="E26" s="133" t="str">
        <f t="shared" si="3"/>
        <v/>
      </c>
      <c r="F26" s="132" t="str">
        <f t="shared" si="0"/>
        <v/>
      </c>
      <c r="G26" s="313"/>
      <c r="H26" s="130"/>
    </row>
    <row r="27" spans="1:8" s="311" customFormat="1" ht="10.95" customHeight="1" x14ac:dyDescent="0.25">
      <c r="A27" s="311">
        <v>9</v>
      </c>
      <c r="B27" s="133" t="str">
        <f>IF(ISBLANK(Offertvergleich!AC$18),"",Offertvergleich!AC$18)</f>
        <v>U9</v>
      </c>
      <c r="C27" s="133" t="str">
        <f t="shared" si="1"/>
        <v>ZK-4 Bezeichnung</v>
      </c>
      <c r="D27" s="133" t="str">
        <f t="shared" si="2"/>
        <v/>
      </c>
      <c r="E27" s="133" t="str">
        <f t="shared" si="3"/>
        <v/>
      </c>
      <c r="F27" s="132" t="str">
        <f t="shared" si="0"/>
        <v/>
      </c>
      <c r="G27" s="313"/>
      <c r="H27" s="130"/>
    </row>
    <row r="28" spans="1:8" s="311" customFormat="1" ht="10.95" customHeight="1" x14ac:dyDescent="0.25">
      <c r="A28" s="311">
        <v>10</v>
      </c>
      <c r="B28" s="133" t="str">
        <f>IF(ISBLANK(Offertvergleich!AF$18),"",Offertvergleich!AF$18)</f>
        <v>U10</v>
      </c>
      <c r="C28" s="133" t="str">
        <f t="shared" si="1"/>
        <v>ZK-4 Bezeichnung</v>
      </c>
      <c r="D28" s="133" t="str">
        <f t="shared" si="2"/>
        <v/>
      </c>
      <c r="E28" s="133" t="str">
        <f t="shared" si="3"/>
        <v/>
      </c>
      <c r="F28" s="132" t="str">
        <f t="shared" si="0"/>
        <v/>
      </c>
      <c r="G28" s="313"/>
      <c r="H28" s="130"/>
    </row>
  </sheetData>
  <sheetProtection algorithmName="SHA-512" hashValue="RUH1HMV10xcO7750nJjGciVJP9KOKcgO3pVyplqI2ZrJHO5ZtvoKF91MI/0Y18Vp+wD6OGHt3p43OTxqhV8uKw==" saltValue="ZiVwrWly8boBE7QB7M/ALg==" spinCount="100000" sheet="1" objects="1" scenarios="1" formatRows="0"/>
  <mergeCells count="11">
    <mergeCell ref="C8:D8"/>
    <mergeCell ref="C9:D14"/>
    <mergeCell ref="E3:H3"/>
    <mergeCell ref="E4:H4"/>
    <mergeCell ref="E5:H5"/>
    <mergeCell ref="E6:H6"/>
    <mergeCell ref="C1:D1"/>
    <mergeCell ref="C2:D2"/>
    <mergeCell ref="C3:D3"/>
    <mergeCell ref="E1:H1"/>
    <mergeCell ref="E2:H2"/>
  </mergeCells>
  <pageMargins left="0.70866141732283472" right="0.70866141732283472" top="0.78740157480314965" bottom="0.78740157480314965" header="0.31496062992125984" footer="0.31496062992125984"/>
  <pageSetup paperSize="8" scale="83" orientation="landscape" r:id="rId1"/>
  <headerFooter>
    <oddFooter>&amp;L&amp;8Bewertungsformular 10 Unternehmen, V25-01 (Ersetzt: V24-02)&amp;C&amp;8ZK-4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DA9FF-D9AE-43F5-A956-0E8A1A9E5780}">
  <sheetPr codeName="Tabelle8">
    <tabColor rgb="FF7030A0"/>
  </sheetPr>
  <dimension ref="A1:H28"/>
  <sheetViews>
    <sheetView zoomScaleNormal="100" workbookViewId="0">
      <pane xSplit="2" ySplit="18" topLeftCell="C19" activePane="bottomRight" state="frozen"/>
      <selection pane="topRight" activeCell="C1" sqref="C1"/>
      <selection pane="bottomLeft" activeCell="A19" sqref="A19"/>
      <selection pane="bottomRight" activeCell="B3" sqref="B3"/>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134" customWidth="1"/>
    <col min="7" max="7" width="7.6640625" style="115" customWidth="1"/>
    <col min="8" max="8" width="65.6640625" style="6" customWidth="1"/>
    <col min="9" max="16384" width="11.33203125" style="6"/>
  </cols>
  <sheetData>
    <row r="1" spans="2:8" ht="10.95" customHeight="1" x14ac:dyDescent="0.2">
      <c r="B1" s="5" t="s">
        <v>38</v>
      </c>
      <c r="C1" s="225" t="str">
        <f>IF(ISBLANK(Offertvergleich!$B1),"",Offertvergleich!$B1)</f>
        <v/>
      </c>
      <c r="D1" s="225"/>
      <c r="E1" s="302" t="s">
        <v>97</v>
      </c>
      <c r="F1" s="303"/>
      <c r="G1" s="303"/>
      <c r="H1" s="304"/>
    </row>
    <row r="2" spans="2:8" ht="10.95" customHeight="1" x14ac:dyDescent="0.2">
      <c r="B2" s="5" t="s">
        <v>39</v>
      </c>
      <c r="C2" s="225" t="str">
        <f>IF(ISBLANK(Offertvergleich!$B2),"",Offertvergleich!$B2)</f>
        <v/>
      </c>
      <c r="D2" s="225"/>
      <c r="E2" s="305" t="s">
        <v>88</v>
      </c>
      <c r="F2" s="306"/>
      <c r="G2" s="306"/>
      <c r="H2" s="307"/>
    </row>
    <row r="3" spans="2:8" ht="10.95" customHeight="1" x14ac:dyDescent="0.2">
      <c r="B3" s="5" t="s">
        <v>40</v>
      </c>
      <c r="C3" s="225" t="str">
        <f>IF(ISBLANK(Offertvergleich!$B3),"",Offertvergleich!$B3)</f>
        <v/>
      </c>
      <c r="D3" s="225"/>
      <c r="E3" s="305" t="s">
        <v>102</v>
      </c>
      <c r="F3" s="306"/>
      <c r="G3" s="306"/>
      <c r="H3" s="307"/>
    </row>
    <row r="4" spans="2:8" ht="10.95" customHeight="1" x14ac:dyDescent="0.2">
      <c r="B4" s="5"/>
      <c r="E4" s="305" t="s">
        <v>105</v>
      </c>
      <c r="F4" s="306"/>
      <c r="G4" s="306"/>
      <c r="H4" s="307"/>
    </row>
    <row r="5" spans="2:8" ht="10.95" customHeight="1" x14ac:dyDescent="0.2">
      <c r="B5" s="5"/>
      <c r="E5" s="305" t="s">
        <v>103</v>
      </c>
      <c r="F5" s="306"/>
      <c r="G5" s="306"/>
      <c r="H5" s="307"/>
    </row>
    <row r="6" spans="2:8" ht="10.95" customHeight="1" thickBot="1" x14ac:dyDescent="0.25">
      <c r="B6" s="5"/>
      <c r="E6" s="308" t="s">
        <v>104</v>
      </c>
      <c r="F6" s="309"/>
      <c r="G6" s="309"/>
      <c r="H6" s="310"/>
    </row>
    <row r="7" spans="2:8" ht="10.95" customHeight="1" x14ac:dyDescent="0.2">
      <c r="B7" s="5"/>
    </row>
    <row r="8" spans="2:8" ht="10.95" customHeight="1" x14ac:dyDescent="0.2">
      <c r="B8" s="28" t="s">
        <v>80</v>
      </c>
      <c r="C8" s="226" t="s">
        <v>130</v>
      </c>
      <c r="D8" s="226"/>
      <c r="F8" s="6"/>
      <c r="G8" s="6"/>
    </row>
    <row r="9" spans="2:8" ht="10.95" customHeight="1" x14ac:dyDescent="0.2">
      <c r="B9" s="5" t="s">
        <v>82</v>
      </c>
      <c r="C9" s="224"/>
      <c r="D9" s="224"/>
      <c r="F9" s="6"/>
      <c r="G9" s="6"/>
    </row>
    <row r="10" spans="2:8" ht="10.95" customHeight="1" x14ac:dyDescent="0.2">
      <c r="B10" s="5" t="s">
        <v>83</v>
      </c>
      <c r="C10" s="224"/>
      <c r="D10" s="224"/>
      <c r="F10" s="6"/>
      <c r="G10" s="6"/>
    </row>
    <row r="11" spans="2:8" ht="10.95" customHeight="1" x14ac:dyDescent="0.2">
      <c r="B11" s="5" t="s">
        <v>84</v>
      </c>
      <c r="C11" s="224"/>
      <c r="D11" s="224"/>
      <c r="F11" s="6"/>
      <c r="G11" s="6"/>
    </row>
    <row r="12" spans="2:8" ht="10.95" customHeight="1" x14ac:dyDescent="0.2">
      <c r="B12" s="5" t="s">
        <v>85</v>
      </c>
      <c r="C12" s="224"/>
      <c r="D12" s="224"/>
      <c r="F12" s="6"/>
      <c r="G12" s="6"/>
    </row>
    <row r="13" spans="2:8" ht="10.95" customHeight="1" x14ac:dyDescent="0.2">
      <c r="B13" s="5" t="s">
        <v>86</v>
      </c>
      <c r="C13" s="224"/>
      <c r="D13" s="224"/>
      <c r="F13" s="6"/>
      <c r="G13" s="6"/>
    </row>
    <row r="14" spans="2:8" ht="10.95" customHeight="1" x14ac:dyDescent="0.2">
      <c r="B14" s="5" t="s">
        <v>87</v>
      </c>
      <c r="C14" s="224"/>
      <c r="D14" s="224"/>
      <c r="E14" s="29"/>
      <c r="F14" s="29"/>
      <c r="G14" s="29"/>
      <c r="H14" s="29"/>
    </row>
    <row r="15" spans="2:8" ht="10.95" customHeight="1" x14ac:dyDescent="0.2">
      <c r="B15" s="5" t="s">
        <v>81</v>
      </c>
      <c r="C15" s="135"/>
      <c r="E15" s="29"/>
      <c r="F15" s="29"/>
      <c r="G15" s="29"/>
      <c r="H15" s="29"/>
    </row>
    <row r="16" spans="2:8" ht="10.95" customHeight="1" x14ac:dyDescent="0.2">
      <c r="C16" s="5"/>
    </row>
    <row r="17" spans="1:8" s="40" customFormat="1" ht="10.95" customHeight="1" x14ac:dyDescent="0.25">
      <c r="B17" s="35" t="s">
        <v>78</v>
      </c>
      <c r="C17" s="36" t="s">
        <v>75</v>
      </c>
      <c r="D17" s="37" t="s">
        <v>76</v>
      </c>
      <c r="E17" s="35" t="s">
        <v>73</v>
      </c>
      <c r="F17" s="38" t="s">
        <v>19</v>
      </c>
      <c r="G17" s="39" t="s">
        <v>18</v>
      </c>
      <c r="H17" s="37" t="s">
        <v>74</v>
      </c>
    </row>
    <row r="19" spans="1:8" s="311" customFormat="1" ht="10.95" customHeight="1" x14ac:dyDescent="0.25">
      <c r="A19" s="311">
        <v>1</v>
      </c>
      <c r="B19" s="133" t="str">
        <f>IF(ISBLANK(Offertvergleich!C$18),"",Offertvergleich!C$18)</f>
        <v>U1</v>
      </c>
      <c r="C19" s="130" t="s">
        <v>111</v>
      </c>
      <c r="D19" s="130"/>
      <c r="E19" s="131"/>
      <c r="F19" s="132" t="str">
        <f>IF(ISBLANK(G19),"",G19*$C$9)</f>
        <v/>
      </c>
      <c r="G19" s="312"/>
      <c r="H19" s="130"/>
    </row>
    <row r="20" spans="1:8" s="311" customFormat="1" ht="10.95" customHeight="1" x14ac:dyDescent="0.25">
      <c r="A20" s="311">
        <v>2</v>
      </c>
      <c r="B20" s="133" t="str">
        <f>IF(ISBLANK(Offertvergleich!F$18),"",Offertvergleich!F$18)</f>
        <v>U2</v>
      </c>
      <c r="C20" s="133" t="str">
        <f>IF(ISBLANK($C$19),"",$C$19)</f>
        <v>ZK-5 Bezeichnung</v>
      </c>
      <c r="D20" s="133" t="str">
        <f>IF(ISBLANK($D$19),"",$D$19)</f>
        <v/>
      </c>
      <c r="E20" s="133" t="str">
        <f>IF(ISBLANK($E$19),"",$E$19)</f>
        <v/>
      </c>
      <c r="F20" s="132" t="str">
        <f t="shared" ref="F20:F28" si="0">IF(ISBLANK(G20),"",G20*$C$9)</f>
        <v/>
      </c>
      <c r="G20" s="312"/>
      <c r="H20" s="130"/>
    </row>
    <row r="21" spans="1:8" s="311" customFormat="1" ht="10.95" customHeight="1" x14ac:dyDescent="0.25">
      <c r="A21" s="311">
        <v>3</v>
      </c>
      <c r="B21" s="133" t="str">
        <f>IF(ISBLANK(Offertvergleich!I$18),"",Offertvergleich!I$18)</f>
        <v>U3</v>
      </c>
      <c r="C21" s="133" t="str">
        <f t="shared" ref="C21:C28" si="1">IF(ISBLANK($C$19),"",$C$19)</f>
        <v>ZK-5 Bezeichnung</v>
      </c>
      <c r="D21" s="133" t="str">
        <f t="shared" ref="D21:D28" si="2">IF(ISBLANK($D$19),"",$D$19)</f>
        <v/>
      </c>
      <c r="E21" s="133" t="str">
        <f t="shared" ref="E21:E28" si="3">IF(ISBLANK($E$19),"",$E$19)</f>
        <v/>
      </c>
      <c r="F21" s="132" t="str">
        <f t="shared" si="0"/>
        <v/>
      </c>
      <c r="G21" s="312"/>
      <c r="H21" s="130"/>
    </row>
    <row r="22" spans="1:8" s="311" customFormat="1" ht="10.95" customHeight="1" x14ac:dyDescent="0.25">
      <c r="A22" s="311">
        <v>4</v>
      </c>
      <c r="B22" s="133" t="str">
        <f>IF(ISBLANK(Offertvergleich!L$18),"",Offertvergleich!L$18)</f>
        <v>U4</v>
      </c>
      <c r="C22" s="133" t="str">
        <f t="shared" si="1"/>
        <v>ZK-5 Bezeichnung</v>
      </c>
      <c r="D22" s="133" t="str">
        <f t="shared" si="2"/>
        <v/>
      </c>
      <c r="E22" s="133" t="str">
        <f t="shared" si="3"/>
        <v/>
      </c>
      <c r="F22" s="132" t="str">
        <f t="shared" si="0"/>
        <v/>
      </c>
      <c r="G22" s="312"/>
      <c r="H22" s="131"/>
    </row>
    <row r="23" spans="1:8" s="311" customFormat="1" ht="10.95" customHeight="1" x14ac:dyDescent="0.25">
      <c r="A23" s="311">
        <v>5</v>
      </c>
      <c r="B23" s="133" t="str">
        <f>IF(ISBLANK(Offertvergleich!O$18),"",Offertvergleich!O$18)</f>
        <v>U5</v>
      </c>
      <c r="C23" s="133" t="str">
        <f t="shared" si="1"/>
        <v>ZK-5 Bezeichnung</v>
      </c>
      <c r="D23" s="133" t="str">
        <f t="shared" si="2"/>
        <v/>
      </c>
      <c r="E23" s="133" t="str">
        <f t="shared" si="3"/>
        <v/>
      </c>
      <c r="F23" s="132" t="str">
        <f t="shared" si="0"/>
        <v/>
      </c>
      <c r="G23" s="312"/>
      <c r="H23" s="131"/>
    </row>
    <row r="24" spans="1:8" s="311" customFormat="1" ht="10.95" customHeight="1" x14ac:dyDescent="0.25">
      <c r="A24" s="311">
        <v>6</v>
      </c>
      <c r="B24" s="133" t="str">
        <f>IF(ISBLANK(Offertvergleich!T$18),"",Offertvergleich!T$18)</f>
        <v>U6</v>
      </c>
      <c r="C24" s="133" t="str">
        <f t="shared" si="1"/>
        <v>ZK-5 Bezeichnung</v>
      </c>
      <c r="D24" s="133" t="str">
        <f t="shared" si="2"/>
        <v/>
      </c>
      <c r="E24" s="133" t="str">
        <f t="shared" si="3"/>
        <v/>
      </c>
      <c r="F24" s="132" t="str">
        <f t="shared" si="0"/>
        <v/>
      </c>
      <c r="G24" s="312"/>
      <c r="H24" s="130"/>
    </row>
    <row r="25" spans="1:8" s="311" customFormat="1" ht="10.95" customHeight="1" x14ac:dyDescent="0.25">
      <c r="A25" s="311">
        <v>7</v>
      </c>
      <c r="B25" s="133" t="str">
        <f>IF(ISBLANK(Offertvergleich!W$18),"",Offertvergleich!W$18)</f>
        <v>U7</v>
      </c>
      <c r="C25" s="133" t="str">
        <f t="shared" si="1"/>
        <v>ZK-5 Bezeichnung</v>
      </c>
      <c r="D25" s="133" t="str">
        <f t="shared" si="2"/>
        <v/>
      </c>
      <c r="E25" s="133" t="str">
        <f t="shared" si="3"/>
        <v/>
      </c>
      <c r="F25" s="132" t="str">
        <f t="shared" si="0"/>
        <v/>
      </c>
      <c r="G25" s="312"/>
      <c r="H25" s="130"/>
    </row>
    <row r="26" spans="1:8" s="311" customFormat="1" ht="10.95" customHeight="1" x14ac:dyDescent="0.25">
      <c r="A26" s="311">
        <v>8</v>
      </c>
      <c r="B26" s="133" t="str">
        <f>IF(ISBLANK(Offertvergleich!Z$18),"",Offertvergleich!Z$18)</f>
        <v>U8</v>
      </c>
      <c r="C26" s="133" t="str">
        <f t="shared" si="1"/>
        <v>ZK-5 Bezeichnung</v>
      </c>
      <c r="D26" s="133" t="str">
        <f t="shared" si="2"/>
        <v/>
      </c>
      <c r="E26" s="133" t="str">
        <f t="shared" si="3"/>
        <v/>
      </c>
      <c r="F26" s="132" t="str">
        <f t="shared" si="0"/>
        <v/>
      </c>
      <c r="G26" s="312"/>
      <c r="H26" s="130"/>
    </row>
    <row r="27" spans="1:8" s="311" customFormat="1" ht="10.95" customHeight="1" x14ac:dyDescent="0.25">
      <c r="A27" s="311">
        <v>9</v>
      </c>
      <c r="B27" s="133" t="str">
        <f>IF(ISBLANK(Offertvergleich!AC$18),"",Offertvergleich!AC$18)</f>
        <v>U9</v>
      </c>
      <c r="C27" s="133" t="str">
        <f t="shared" si="1"/>
        <v>ZK-5 Bezeichnung</v>
      </c>
      <c r="D27" s="133" t="str">
        <f t="shared" si="2"/>
        <v/>
      </c>
      <c r="E27" s="133" t="str">
        <f t="shared" si="3"/>
        <v/>
      </c>
      <c r="F27" s="132" t="str">
        <f t="shared" si="0"/>
        <v/>
      </c>
      <c r="G27" s="312"/>
      <c r="H27" s="130"/>
    </row>
    <row r="28" spans="1:8" s="311" customFormat="1" ht="10.95" customHeight="1" x14ac:dyDescent="0.25">
      <c r="A28" s="311">
        <v>10</v>
      </c>
      <c r="B28" s="133" t="str">
        <f>IF(ISBLANK(Offertvergleich!AF$18),"",Offertvergleich!AF$18)</f>
        <v>U10</v>
      </c>
      <c r="C28" s="133" t="str">
        <f t="shared" si="1"/>
        <v>ZK-5 Bezeichnung</v>
      </c>
      <c r="D28" s="133" t="str">
        <f t="shared" si="2"/>
        <v/>
      </c>
      <c r="E28" s="133" t="str">
        <f t="shared" si="3"/>
        <v/>
      </c>
      <c r="F28" s="132" t="str">
        <f t="shared" si="0"/>
        <v/>
      </c>
      <c r="G28" s="312"/>
      <c r="H28" s="130"/>
    </row>
  </sheetData>
  <sheetProtection algorithmName="SHA-512" hashValue="2bllMZSYsEndRLVknLrOGIUSJ6pKsqoKa9spZnnrphk0Cpj7LVAQdjVYT+762HtyyL4WdJ3utdLXR33DMrZItQ==" saltValue="MnqY0tV+IPkahsommS+FeA==" spinCount="100000" sheet="1" objects="1" scenarios="1" formatRows="0"/>
  <mergeCells count="11">
    <mergeCell ref="C8:D8"/>
    <mergeCell ref="C9:D14"/>
    <mergeCell ref="E3:H3"/>
    <mergeCell ref="E4:H4"/>
    <mergeCell ref="E5:H5"/>
    <mergeCell ref="E6:H6"/>
    <mergeCell ref="C1:D1"/>
    <mergeCell ref="C2:D2"/>
    <mergeCell ref="C3:D3"/>
    <mergeCell ref="E1:H1"/>
    <mergeCell ref="E2:H2"/>
  </mergeCells>
  <pageMargins left="0.70866141732283472" right="0.70866141732283472" top="0.78740157480314965" bottom="0.78740157480314965" header="0.31496062992125984" footer="0.31496062992125984"/>
  <pageSetup paperSize="8" scale="83" orientation="landscape" r:id="rId1"/>
  <headerFooter>
    <oddFooter>&amp;L&amp;8Bewertungsformular 10 Unternehmen, V25-01 (Ersetzt: V24-02)&amp;C&amp;8ZK-5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34485-9D15-40CE-B128-FE4516122D91}">
  <sheetPr codeName="Tabelle9">
    <tabColor rgb="FF7030A0"/>
  </sheetPr>
  <dimension ref="A1:H28"/>
  <sheetViews>
    <sheetView zoomScaleNormal="100" workbookViewId="0">
      <pane xSplit="2" ySplit="18" topLeftCell="C19" activePane="bottomRight" state="frozen"/>
      <selection pane="topRight" activeCell="C1" sqref="C1"/>
      <selection pane="bottomLeft" activeCell="A19" sqref="A19"/>
      <selection pane="bottomRight" activeCell="B3" sqref="B3"/>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134" customWidth="1"/>
    <col min="7" max="7" width="7.6640625" style="115" customWidth="1"/>
    <col min="8" max="8" width="65.6640625" style="6" customWidth="1"/>
    <col min="9" max="16384" width="11.33203125" style="6"/>
  </cols>
  <sheetData>
    <row r="1" spans="2:8" ht="10.95" customHeight="1" x14ac:dyDescent="0.2">
      <c r="B1" s="5" t="s">
        <v>38</v>
      </c>
      <c r="C1" s="225" t="str">
        <f>IF(ISBLANK(Offertvergleich!$B1),"",Offertvergleich!$B1)</f>
        <v/>
      </c>
      <c r="D1" s="225"/>
      <c r="E1" s="302" t="s">
        <v>97</v>
      </c>
      <c r="F1" s="303"/>
      <c r="G1" s="303"/>
      <c r="H1" s="304"/>
    </row>
    <row r="2" spans="2:8" ht="10.95" customHeight="1" x14ac:dyDescent="0.2">
      <c r="B2" s="5" t="s">
        <v>39</v>
      </c>
      <c r="C2" s="225" t="str">
        <f>IF(ISBLANK(Offertvergleich!$B2),"",Offertvergleich!$B2)</f>
        <v/>
      </c>
      <c r="D2" s="225"/>
      <c r="E2" s="305" t="s">
        <v>88</v>
      </c>
      <c r="F2" s="306"/>
      <c r="G2" s="306"/>
      <c r="H2" s="307"/>
    </row>
    <row r="3" spans="2:8" ht="10.95" customHeight="1" x14ac:dyDescent="0.2">
      <c r="B3" s="5" t="s">
        <v>40</v>
      </c>
      <c r="C3" s="225" t="str">
        <f>IF(ISBLANK(Offertvergleich!$B3),"",Offertvergleich!$B3)</f>
        <v/>
      </c>
      <c r="D3" s="225"/>
      <c r="E3" s="305" t="s">
        <v>102</v>
      </c>
      <c r="F3" s="306"/>
      <c r="G3" s="306"/>
      <c r="H3" s="307"/>
    </row>
    <row r="4" spans="2:8" ht="10.95" customHeight="1" x14ac:dyDescent="0.2">
      <c r="B4" s="5"/>
      <c r="E4" s="305" t="s">
        <v>105</v>
      </c>
      <c r="F4" s="306"/>
      <c r="G4" s="306"/>
      <c r="H4" s="307"/>
    </row>
    <row r="5" spans="2:8" ht="10.95" customHeight="1" x14ac:dyDescent="0.2">
      <c r="B5" s="5"/>
      <c r="E5" s="305" t="s">
        <v>103</v>
      </c>
      <c r="F5" s="306"/>
      <c r="G5" s="306"/>
      <c r="H5" s="307"/>
    </row>
    <row r="6" spans="2:8" ht="10.95" customHeight="1" thickBot="1" x14ac:dyDescent="0.25">
      <c r="B6" s="5"/>
      <c r="E6" s="308" t="s">
        <v>104</v>
      </c>
      <c r="F6" s="309"/>
      <c r="G6" s="309"/>
      <c r="H6" s="310"/>
    </row>
    <row r="7" spans="2:8" ht="10.95" customHeight="1" x14ac:dyDescent="0.2">
      <c r="B7" s="5"/>
    </row>
    <row r="8" spans="2:8" ht="10.95" customHeight="1" x14ac:dyDescent="0.2">
      <c r="B8" s="28" t="s">
        <v>80</v>
      </c>
      <c r="C8" s="226" t="s">
        <v>131</v>
      </c>
      <c r="D8" s="226"/>
      <c r="F8" s="6"/>
      <c r="G8" s="6"/>
    </row>
    <row r="9" spans="2:8" ht="10.95" customHeight="1" x14ac:dyDescent="0.2">
      <c r="B9" s="5" t="s">
        <v>82</v>
      </c>
      <c r="C9" s="224"/>
      <c r="D9" s="224"/>
      <c r="F9" s="6"/>
      <c r="G9" s="6"/>
    </row>
    <row r="10" spans="2:8" ht="10.95" customHeight="1" x14ac:dyDescent="0.2">
      <c r="B10" s="5" t="s">
        <v>83</v>
      </c>
      <c r="C10" s="224"/>
      <c r="D10" s="224"/>
      <c r="F10" s="6"/>
      <c r="G10" s="6"/>
    </row>
    <row r="11" spans="2:8" ht="10.95" customHeight="1" x14ac:dyDescent="0.2">
      <c r="B11" s="5" t="s">
        <v>84</v>
      </c>
      <c r="C11" s="224"/>
      <c r="D11" s="224"/>
      <c r="F11" s="6"/>
      <c r="G11" s="6"/>
    </row>
    <row r="12" spans="2:8" ht="10.95" customHeight="1" x14ac:dyDescent="0.2">
      <c r="B12" s="5" t="s">
        <v>85</v>
      </c>
      <c r="C12" s="224"/>
      <c r="D12" s="224"/>
      <c r="F12" s="6"/>
      <c r="G12" s="6"/>
    </row>
    <row r="13" spans="2:8" ht="10.95" customHeight="1" x14ac:dyDescent="0.2">
      <c r="B13" s="5" t="s">
        <v>86</v>
      </c>
      <c r="C13" s="224"/>
      <c r="D13" s="224"/>
      <c r="F13" s="6"/>
      <c r="G13" s="6"/>
    </row>
    <row r="14" spans="2:8" ht="10.95" customHeight="1" x14ac:dyDescent="0.2">
      <c r="B14" s="5" t="s">
        <v>87</v>
      </c>
      <c r="C14" s="224"/>
      <c r="D14" s="224"/>
      <c r="E14" s="29"/>
      <c r="F14" s="29"/>
      <c r="G14" s="29"/>
      <c r="H14" s="29"/>
    </row>
    <row r="15" spans="2:8" ht="10.95" customHeight="1" x14ac:dyDescent="0.2">
      <c r="B15" s="5" t="s">
        <v>81</v>
      </c>
      <c r="C15" s="135"/>
      <c r="E15" s="29"/>
      <c r="F15" s="29"/>
      <c r="G15" s="29"/>
      <c r="H15" s="29"/>
    </row>
    <row r="16" spans="2:8" ht="10.95" customHeight="1" x14ac:dyDescent="0.2">
      <c r="C16" s="5"/>
    </row>
    <row r="17" spans="1:8" s="40" customFormat="1" ht="10.95" customHeight="1" x14ac:dyDescent="0.25">
      <c r="B17" s="35" t="s">
        <v>78</v>
      </c>
      <c r="C17" s="36" t="s">
        <v>75</v>
      </c>
      <c r="D17" s="37" t="s">
        <v>76</v>
      </c>
      <c r="E17" s="35" t="s">
        <v>73</v>
      </c>
      <c r="F17" s="38" t="s">
        <v>19</v>
      </c>
      <c r="G17" s="39" t="s">
        <v>18</v>
      </c>
      <c r="H17" s="37" t="s">
        <v>74</v>
      </c>
    </row>
    <row r="19" spans="1:8" s="311" customFormat="1" ht="10.95" customHeight="1" x14ac:dyDescent="0.25">
      <c r="A19" s="311">
        <v>1</v>
      </c>
      <c r="B19" s="133" t="str">
        <f>IF(ISBLANK(Offertvergleich!C$18),"",Offertvergleich!C$18)</f>
        <v>U1</v>
      </c>
      <c r="C19" s="130" t="s">
        <v>112</v>
      </c>
      <c r="D19" s="130"/>
      <c r="E19" s="131"/>
      <c r="F19" s="132" t="str">
        <f>IF(ISBLANK(G19),"",G19*$C$9)</f>
        <v/>
      </c>
      <c r="G19" s="312"/>
      <c r="H19" s="130"/>
    </row>
    <row r="20" spans="1:8" s="311" customFormat="1" ht="10.95" customHeight="1" x14ac:dyDescent="0.25">
      <c r="A20" s="311">
        <v>2</v>
      </c>
      <c r="B20" s="133" t="str">
        <f>IF(ISBLANK(Offertvergleich!F$18),"",Offertvergleich!F$18)</f>
        <v>U2</v>
      </c>
      <c r="C20" s="133" t="str">
        <f>IF(ISBLANK($C$19),"",$C$19)</f>
        <v>ZK-6 Bezeichnung</v>
      </c>
      <c r="D20" s="133" t="str">
        <f>IF(ISBLANK($D$19),"",$D$19)</f>
        <v/>
      </c>
      <c r="E20" s="133" t="str">
        <f>IF(ISBLANK($E$19),"",$E$19)</f>
        <v/>
      </c>
      <c r="F20" s="132" t="str">
        <f t="shared" ref="F20:F28" si="0">IF(ISBLANK(G20),"",G20*$C$9)</f>
        <v/>
      </c>
      <c r="G20" s="312"/>
      <c r="H20" s="130"/>
    </row>
    <row r="21" spans="1:8" s="311" customFormat="1" ht="10.95" customHeight="1" x14ac:dyDescent="0.25">
      <c r="A21" s="311">
        <v>3</v>
      </c>
      <c r="B21" s="133" t="str">
        <f>IF(ISBLANK(Offertvergleich!I$18),"",Offertvergleich!I$18)</f>
        <v>U3</v>
      </c>
      <c r="C21" s="133" t="str">
        <f t="shared" ref="C21:C28" si="1">IF(ISBLANK($C$19),"",$C$19)</f>
        <v>ZK-6 Bezeichnung</v>
      </c>
      <c r="D21" s="133" t="str">
        <f t="shared" ref="D21:D28" si="2">IF(ISBLANK($D$19),"",$D$19)</f>
        <v/>
      </c>
      <c r="E21" s="133" t="str">
        <f t="shared" ref="E21:E28" si="3">IF(ISBLANK($E$19),"",$E$19)</f>
        <v/>
      </c>
      <c r="F21" s="132" t="str">
        <f t="shared" si="0"/>
        <v/>
      </c>
      <c r="G21" s="312"/>
      <c r="H21" s="130"/>
    </row>
    <row r="22" spans="1:8" s="311" customFormat="1" ht="10.95" customHeight="1" x14ac:dyDescent="0.25">
      <c r="A22" s="311">
        <v>4</v>
      </c>
      <c r="B22" s="133" t="str">
        <f>IF(ISBLANK(Offertvergleich!L$18),"",Offertvergleich!L$18)</f>
        <v>U4</v>
      </c>
      <c r="C22" s="133" t="str">
        <f t="shared" si="1"/>
        <v>ZK-6 Bezeichnung</v>
      </c>
      <c r="D22" s="133" t="str">
        <f t="shared" si="2"/>
        <v/>
      </c>
      <c r="E22" s="133" t="str">
        <f t="shared" si="3"/>
        <v/>
      </c>
      <c r="F22" s="132" t="str">
        <f t="shared" si="0"/>
        <v/>
      </c>
      <c r="G22" s="312"/>
      <c r="H22" s="131"/>
    </row>
    <row r="23" spans="1:8" s="311" customFormat="1" ht="10.95" customHeight="1" x14ac:dyDescent="0.25">
      <c r="A23" s="311">
        <v>5</v>
      </c>
      <c r="B23" s="133" t="str">
        <f>IF(ISBLANK(Offertvergleich!O$18),"",Offertvergleich!O$18)</f>
        <v>U5</v>
      </c>
      <c r="C23" s="133" t="str">
        <f t="shared" si="1"/>
        <v>ZK-6 Bezeichnung</v>
      </c>
      <c r="D23" s="133" t="str">
        <f t="shared" si="2"/>
        <v/>
      </c>
      <c r="E23" s="133" t="str">
        <f t="shared" si="3"/>
        <v/>
      </c>
      <c r="F23" s="132" t="str">
        <f t="shared" si="0"/>
        <v/>
      </c>
      <c r="G23" s="312"/>
      <c r="H23" s="131"/>
    </row>
    <row r="24" spans="1:8" s="311" customFormat="1" ht="10.95" customHeight="1" x14ac:dyDescent="0.25">
      <c r="A24" s="311">
        <v>6</v>
      </c>
      <c r="B24" s="133" t="str">
        <f>IF(ISBLANK(Offertvergleich!T$18),"",Offertvergleich!T$18)</f>
        <v>U6</v>
      </c>
      <c r="C24" s="133" t="str">
        <f t="shared" si="1"/>
        <v>ZK-6 Bezeichnung</v>
      </c>
      <c r="D24" s="133" t="str">
        <f t="shared" si="2"/>
        <v/>
      </c>
      <c r="E24" s="133" t="str">
        <f t="shared" si="3"/>
        <v/>
      </c>
      <c r="F24" s="132" t="str">
        <f t="shared" si="0"/>
        <v/>
      </c>
      <c r="G24" s="312"/>
      <c r="H24" s="130"/>
    </row>
    <row r="25" spans="1:8" s="311" customFormat="1" ht="10.95" customHeight="1" x14ac:dyDescent="0.25">
      <c r="A25" s="311">
        <v>7</v>
      </c>
      <c r="B25" s="133" t="str">
        <f>IF(ISBLANK(Offertvergleich!W$18),"",Offertvergleich!W$18)</f>
        <v>U7</v>
      </c>
      <c r="C25" s="133" t="str">
        <f t="shared" si="1"/>
        <v>ZK-6 Bezeichnung</v>
      </c>
      <c r="D25" s="133" t="str">
        <f t="shared" si="2"/>
        <v/>
      </c>
      <c r="E25" s="133" t="str">
        <f t="shared" si="3"/>
        <v/>
      </c>
      <c r="F25" s="132" t="str">
        <f t="shared" si="0"/>
        <v/>
      </c>
      <c r="G25" s="312"/>
      <c r="H25" s="130"/>
    </row>
    <row r="26" spans="1:8" s="311" customFormat="1" ht="10.95" customHeight="1" x14ac:dyDescent="0.25">
      <c r="A26" s="311">
        <v>8</v>
      </c>
      <c r="B26" s="133" t="str">
        <f>IF(ISBLANK(Offertvergleich!Z$18),"",Offertvergleich!Z$18)</f>
        <v>U8</v>
      </c>
      <c r="C26" s="133" t="str">
        <f t="shared" si="1"/>
        <v>ZK-6 Bezeichnung</v>
      </c>
      <c r="D26" s="133" t="str">
        <f t="shared" si="2"/>
        <v/>
      </c>
      <c r="E26" s="133" t="str">
        <f t="shared" si="3"/>
        <v/>
      </c>
      <c r="F26" s="132" t="str">
        <f t="shared" si="0"/>
        <v/>
      </c>
      <c r="G26" s="312"/>
      <c r="H26" s="130"/>
    </row>
    <row r="27" spans="1:8" s="311" customFormat="1" ht="10.95" customHeight="1" x14ac:dyDescent="0.25">
      <c r="A27" s="311">
        <v>9</v>
      </c>
      <c r="B27" s="133" t="str">
        <f>IF(ISBLANK(Offertvergleich!AC$18),"",Offertvergleich!AC$18)</f>
        <v>U9</v>
      </c>
      <c r="C27" s="133" t="str">
        <f t="shared" si="1"/>
        <v>ZK-6 Bezeichnung</v>
      </c>
      <c r="D27" s="133" t="str">
        <f t="shared" si="2"/>
        <v/>
      </c>
      <c r="E27" s="133" t="str">
        <f t="shared" si="3"/>
        <v/>
      </c>
      <c r="F27" s="132" t="str">
        <f t="shared" si="0"/>
        <v/>
      </c>
      <c r="G27" s="312"/>
      <c r="H27" s="130"/>
    </row>
    <row r="28" spans="1:8" s="311" customFormat="1" ht="10.95" customHeight="1" x14ac:dyDescent="0.25">
      <c r="A28" s="311">
        <v>10</v>
      </c>
      <c r="B28" s="133" t="str">
        <f>IF(ISBLANK(Offertvergleich!AF$18),"",Offertvergleich!AF$18)</f>
        <v>U10</v>
      </c>
      <c r="C28" s="133" t="str">
        <f t="shared" si="1"/>
        <v>ZK-6 Bezeichnung</v>
      </c>
      <c r="D28" s="133" t="str">
        <f t="shared" si="2"/>
        <v/>
      </c>
      <c r="E28" s="133" t="str">
        <f t="shared" si="3"/>
        <v/>
      </c>
      <c r="F28" s="132" t="str">
        <f t="shared" si="0"/>
        <v/>
      </c>
      <c r="G28" s="312"/>
      <c r="H28" s="130"/>
    </row>
  </sheetData>
  <sheetProtection algorithmName="SHA-512" hashValue="HAlAOOTjIL00TufAjY8MGM5FHmKNXfVwiqTC9VsGkBkY9S95tmDLJsZM6X3YsYJoPXFr7SSe4Wpaunwpcm2nig==" saltValue="GXSSF6e/2vjAC59A0lLG3A==" spinCount="100000" sheet="1" objects="1" scenarios="1" formatRows="0"/>
  <mergeCells count="11">
    <mergeCell ref="C8:D8"/>
    <mergeCell ref="C9:D14"/>
    <mergeCell ref="E3:H3"/>
    <mergeCell ref="E4:H4"/>
    <mergeCell ref="E5:H5"/>
    <mergeCell ref="E6:H6"/>
    <mergeCell ref="C1:D1"/>
    <mergeCell ref="C2:D2"/>
    <mergeCell ref="C3:D3"/>
    <mergeCell ref="E1:H1"/>
    <mergeCell ref="E2:H2"/>
  </mergeCells>
  <pageMargins left="0.70866141732283472" right="0.70866141732283472" top="0.78740157480314965" bottom="0.78740157480314965" header="0.31496062992125984" footer="0.31496062992125984"/>
  <pageSetup paperSize="8" scale="83" orientation="landscape" r:id="rId1"/>
  <headerFooter>
    <oddFooter>&amp;L&amp;8Bewertungsformular 10 Unternehmen, V25-01 (Ersetzt: V24-02)&amp;C&amp;8ZK-6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36E1A-2BB8-45F4-AB8E-F04439985880}">
  <sheetPr codeName="Tabelle10">
    <tabColor rgb="FF7030A0"/>
  </sheetPr>
  <dimension ref="A1:H28"/>
  <sheetViews>
    <sheetView zoomScaleNormal="100" workbookViewId="0">
      <pane xSplit="2" ySplit="18" topLeftCell="C19" activePane="bottomRight" state="frozen"/>
      <selection pane="topRight" activeCell="C1" sqref="C1"/>
      <selection pane="bottomLeft" activeCell="A19" sqref="A19"/>
      <selection pane="bottomRight" activeCell="B3" sqref="B3"/>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134" customWidth="1"/>
    <col min="7" max="7" width="7.6640625" style="115" customWidth="1"/>
    <col min="8" max="8" width="65.6640625" style="6" customWidth="1"/>
    <col min="9" max="16384" width="11.33203125" style="6"/>
  </cols>
  <sheetData>
    <row r="1" spans="2:8" ht="10.95" customHeight="1" x14ac:dyDescent="0.2">
      <c r="B1" s="5" t="s">
        <v>38</v>
      </c>
      <c r="C1" s="225" t="str">
        <f>IF(ISBLANK(Offertvergleich!$B1),"",Offertvergleich!$B1)</f>
        <v/>
      </c>
      <c r="D1" s="225"/>
      <c r="E1" s="302" t="s">
        <v>97</v>
      </c>
      <c r="F1" s="303"/>
      <c r="G1" s="303"/>
      <c r="H1" s="304"/>
    </row>
    <row r="2" spans="2:8" ht="10.95" customHeight="1" x14ac:dyDescent="0.2">
      <c r="B2" s="5" t="s">
        <v>39</v>
      </c>
      <c r="C2" s="225" t="str">
        <f>IF(ISBLANK(Offertvergleich!$B2),"",Offertvergleich!$B2)</f>
        <v/>
      </c>
      <c r="D2" s="225"/>
      <c r="E2" s="305" t="s">
        <v>88</v>
      </c>
      <c r="F2" s="306"/>
      <c r="G2" s="306"/>
      <c r="H2" s="307"/>
    </row>
    <row r="3" spans="2:8" ht="10.95" customHeight="1" x14ac:dyDescent="0.2">
      <c r="B3" s="5" t="s">
        <v>40</v>
      </c>
      <c r="C3" s="225" t="str">
        <f>IF(ISBLANK(Offertvergleich!$B3),"",Offertvergleich!$B3)</f>
        <v/>
      </c>
      <c r="D3" s="225"/>
      <c r="E3" s="305" t="s">
        <v>102</v>
      </c>
      <c r="F3" s="306"/>
      <c r="G3" s="306"/>
      <c r="H3" s="307"/>
    </row>
    <row r="4" spans="2:8" ht="10.95" customHeight="1" x14ac:dyDescent="0.2">
      <c r="B4" s="5"/>
      <c r="E4" s="305" t="s">
        <v>105</v>
      </c>
      <c r="F4" s="306"/>
      <c r="G4" s="306"/>
      <c r="H4" s="307"/>
    </row>
    <row r="5" spans="2:8" ht="10.95" customHeight="1" x14ac:dyDescent="0.2">
      <c r="B5" s="5"/>
      <c r="E5" s="305" t="s">
        <v>103</v>
      </c>
      <c r="F5" s="306"/>
      <c r="G5" s="306"/>
      <c r="H5" s="307"/>
    </row>
    <row r="6" spans="2:8" ht="10.95" customHeight="1" thickBot="1" x14ac:dyDescent="0.25">
      <c r="B6" s="5"/>
      <c r="E6" s="308" t="s">
        <v>104</v>
      </c>
      <c r="F6" s="309"/>
      <c r="G6" s="309"/>
      <c r="H6" s="310"/>
    </row>
    <row r="7" spans="2:8" ht="10.95" customHeight="1" x14ac:dyDescent="0.2">
      <c r="B7" s="5"/>
    </row>
    <row r="8" spans="2:8" ht="10.95" customHeight="1" x14ac:dyDescent="0.2">
      <c r="B8" s="28" t="s">
        <v>80</v>
      </c>
      <c r="C8" s="226" t="s">
        <v>132</v>
      </c>
      <c r="D8" s="226"/>
      <c r="F8" s="6"/>
      <c r="G8" s="6"/>
    </row>
    <row r="9" spans="2:8" ht="10.95" customHeight="1" x14ac:dyDescent="0.2">
      <c r="B9" s="5" t="s">
        <v>82</v>
      </c>
      <c r="C9" s="224"/>
      <c r="D9" s="224"/>
      <c r="F9" s="6"/>
      <c r="G9" s="6"/>
    </row>
    <row r="10" spans="2:8" ht="10.95" customHeight="1" x14ac:dyDescent="0.2">
      <c r="B10" s="5" t="s">
        <v>83</v>
      </c>
      <c r="C10" s="224"/>
      <c r="D10" s="224"/>
      <c r="F10" s="6"/>
      <c r="G10" s="6"/>
    </row>
    <row r="11" spans="2:8" ht="10.95" customHeight="1" x14ac:dyDescent="0.2">
      <c r="B11" s="5" t="s">
        <v>84</v>
      </c>
      <c r="C11" s="224"/>
      <c r="D11" s="224"/>
      <c r="F11" s="6"/>
      <c r="G11" s="6"/>
    </row>
    <row r="12" spans="2:8" ht="10.95" customHeight="1" x14ac:dyDescent="0.2">
      <c r="B12" s="5" t="s">
        <v>85</v>
      </c>
      <c r="C12" s="224"/>
      <c r="D12" s="224"/>
      <c r="F12" s="6"/>
      <c r="G12" s="6"/>
    </row>
    <row r="13" spans="2:8" ht="10.95" customHeight="1" x14ac:dyDescent="0.2">
      <c r="B13" s="5" t="s">
        <v>86</v>
      </c>
      <c r="C13" s="224"/>
      <c r="D13" s="224"/>
      <c r="F13" s="6"/>
      <c r="G13" s="6"/>
    </row>
    <row r="14" spans="2:8" ht="10.95" customHeight="1" x14ac:dyDescent="0.2">
      <c r="B14" s="5" t="s">
        <v>87</v>
      </c>
      <c r="C14" s="224"/>
      <c r="D14" s="224"/>
      <c r="E14" s="29"/>
      <c r="F14" s="29"/>
      <c r="G14" s="29"/>
      <c r="H14" s="29"/>
    </row>
    <row r="15" spans="2:8" ht="10.95" customHeight="1" x14ac:dyDescent="0.2">
      <c r="B15" s="5" t="s">
        <v>81</v>
      </c>
      <c r="C15" s="135"/>
      <c r="E15" s="29"/>
      <c r="F15" s="29"/>
      <c r="G15" s="29"/>
      <c r="H15" s="29"/>
    </row>
    <row r="16" spans="2:8" ht="10.95" customHeight="1" x14ac:dyDescent="0.2">
      <c r="C16" s="5"/>
    </row>
    <row r="17" spans="1:8" s="40" customFormat="1" ht="10.95" customHeight="1" x14ac:dyDescent="0.25">
      <c r="B17" s="35" t="s">
        <v>78</v>
      </c>
      <c r="C17" s="36" t="s">
        <v>75</v>
      </c>
      <c r="D17" s="37" t="s">
        <v>76</v>
      </c>
      <c r="E17" s="35" t="s">
        <v>73</v>
      </c>
      <c r="F17" s="38" t="s">
        <v>19</v>
      </c>
      <c r="G17" s="39" t="s">
        <v>18</v>
      </c>
      <c r="H17" s="37" t="s">
        <v>74</v>
      </c>
    </row>
    <row r="19" spans="1:8" s="311" customFormat="1" ht="10.95" customHeight="1" x14ac:dyDescent="0.25">
      <c r="A19" s="311">
        <v>1</v>
      </c>
      <c r="B19" s="133" t="str">
        <f>IF(ISBLANK(Offertvergleich!C$18),"",Offertvergleich!C$18)</f>
        <v>U1</v>
      </c>
      <c r="C19" s="130" t="s">
        <v>113</v>
      </c>
      <c r="D19" s="130"/>
      <c r="E19" s="131"/>
      <c r="F19" s="132" t="str">
        <f>IF(ISBLANK(G19),"",G19*$C$9)</f>
        <v/>
      </c>
      <c r="G19" s="312"/>
      <c r="H19" s="130"/>
    </row>
    <row r="20" spans="1:8" s="311" customFormat="1" ht="10.95" customHeight="1" x14ac:dyDescent="0.25">
      <c r="A20" s="311">
        <v>2</v>
      </c>
      <c r="B20" s="133" t="str">
        <f>IF(ISBLANK(Offertvergleich!F$18),"",Offertvergleich!F$18)</f>
        <v>U2</v>
      </c>
      <c r="C20" s="133" t="str">
        <f>IF(ISBLANK($C$19),"",$C$19)</f>
        <v>ZK-7 Bezeichnung</v>
      </c>
      <c r="D20" s="133" t="str">
        <f>IF(ISBLANK($D$19),"",$D$19)</f>
        <v/>
      </c>
      <c r="E20" s="133" t="str">
        <f>IF(ISBLANK($E$19),"",$E$19)</f>
        <v/>
      </c>
      <c r="F20" s="132" t="str">
        <f t="shared" ref="F20:F28" si="0">IF(ISBLANK(G20),"",G20*$C$9)</f>
        <v/>
      </c>
      <c r="G20" s="312"/>
      <c r="H20" s="130"/>
    </row>
    <row r="21" spans="1:8" s="311" customFormat="1" ht="10.95" customHeight="1" x14ac:dyDescent="0.25">
      <c r="A21" s="311">
        <v>3</v>
      </c>
      <c r="B21" s="133" t="str">
        <f>IF(ISBLANK(Offertvergleich!I$18),"",Offertvergleich!I$18)</f>
        <v>U3</v>
      </c>
      <c r="C21" s="133" t="str">
        <f t="shared" ref="C21:C28" si="1">IF(ISBLANK($C$19),"",$C$19)</f>
        <v>ZK-7 Bezeichnung</v>
      </c>
      <c r="D21" s="133" t="str">
        <f t="shared" ref="D21:D28" si="2">IF(ISBLANK($D$19),"",$D$19)</f>
        <v/>
      </c>
      <c r="E21" s="133" t="str">
        <f t="shared" ref="E21:E28" si="3">IF(ISBLANK($E$19),"",$E$19)</f>
        <v/>
      </c>
      <c r="F21" s="132" t="str">
        <f t="shared" si="0"/>
        <v/>
      </c>
      <c r="G21" s="312"/>
      <c r="H21" s="130"/>
    </row>
    <row r="22" spans="1:8" s="311" customFormat="1" ht="10.95" customHeight="1" x14ac:dyDescent="0.25">
      <c r="A22" s="311">
        <v>4</v>
      </c>
      <c r="B22" s="133" t="str">
        <f>IF(ISBLANK(Offertvergleich!L$18),"",Offertvergleich!L$18)</f>
        <v>U4</v>
      </c>
      <c r="C22" s="133" t="str">
        <f t="shared" si="1"/>
        <v>ZK-7 Bezeichnung</v>
      </c>
      <c r="D22" s="133" t="str">
        <f t="shared" si="2"/>
        <v/>
      </c>
      <c r="E22" s="133" t="str">
        <f t="shared" si="3"/>
        <v/>
      </c>
      <c r="F22" s="132" t="str">
        <f t="shared" si="0"/>
        <v/>
      </c>
      <c r="G22" s="312"/>
      <c r="H22" s="131"/>
    </row>
    <row r="23" spans="1:8" s="311" customFormat="1" ht="10.95" customHeight="1" x14ac:dyDescent="0.25">
      <c r="A23" s="311">
        <v>5</v>
      </c>
      <c r="B23" s="133" t="str">
        <f>IF(ISBLANK(Offertvergleich!O$18),"",Offertvergleich!O$18)</f>
        <v>U5</v>
      </c>
      <c r="C23" s="133" t="str">
        <f t="shared" si="1"/>
        <v>ZK-7 Bezeichnung</v>
      </c>
      <c r="D23" s="133" t="str">
        <f t="shared" si="2"/>
        <v/>
      </c>
      <c r="E23" s="133" t="str">
        <f t="shared" si="3"/>
        <v/>
      </c>
      <c r="F23" s="132" t="str">
        <f t="shared" si="0"/>
        <v/>
      </c>
      <c r="G23" s="312"/>
      <c r="H23" s="131"/>
    </row>
    <row r="24" spans="1:8" s="311" customFormat="1" ht="10.95" customHeight="1" x14ac:dyDescent="0.25">
      <c r="A24" s="311">
        <v>6</v>
      </c>
      <c r="B24" s="133" t="str">
        <f>IF(ISBLANK(Offertvergleich!T$18),"",Offertvergleich!T$18)</f>
        <v>U6</v>
      </c>
      <c r="C24" s="133" t="str">
        <f t="shared" si="1"/>
        <v>ZK-7 Bezeichnung</v>
      </c>
      <c r="D24" s="133" t="str">
        <f t="shared" si="2"/>
        <v/>
      </c>
      <c r="E24" s="133" t="str">
        <f t="shared" si="3"/>
        <v/>
      </c>
      <c r="F24" s="132" t="str">
        <f t="shared" si="0"/>
        <v/>
      </c>
      <c r="G24" s="312"/>
      <c r="H24" s="130"/>
    </row>
    <row r="25" spans="1:8" s="311" customFormat="1" ht="10.95" customHeight="1" x14ac:dyDescent="0.25">
      <c r="A25" s="311">
        <v>7</v>
      </c>
      <c r="B25" s="133" t="str">
        <f>IF(ISBLANK(Offertvergleich!W$18),"",Offertvergleich!W$18)</f>
        <v>U7</v>
      </c>
      <c r="C25" s="133" t="str">
        <f t="shared" si="1"/>
        <v>ZK-7 Bezeichnung</v>
      </c>
      <c r="D25" s="133" t="str">
        <f t="shared" si="2"/>
        <v/>
      </c>
      <c r="E25" s="133" t="str">
        <f t="shared" si="3"/>
        <v/>
      </c>
      <c r="F25" s="132" t="str">
        <f t="shared" si="0"/>
        <v/>
      </c>
      <c r="G25" s="312"/>
      <c r="H25" s="130"/>
    </row>
    <row r="26" spans="1:8" s="311" customFormat="1" ht="10.95" customHeight="1" x14ac:dyDescent="0.25">
      <c r="A26" s="311">
        <v>8</v>
      </c>
      <c r="B26" s="133" t="str">
        <f>IF(ISBLANK(Offertvergleich!Z$18),"",Offertvergleich!Z$18)</f>
        <v>U8</v>
      </c>
      <c r="C26" s="133" t="str">
        <f t="shared" si="1"/>
        <v>ZK-7 Bezeichnung</v>
      </c>
      <c r="D26" s="133" t="str">
        <f t="shared" si="2"/>
        <v/>
      </c>
      <c r="E26" s="133" t="str">
        <f t="shared" si="3"/>
        <v/>
      </c>
      <c r="F26" s="132" t="str">
        <f t="shared" si="0"/>
        <v/>
      </c>
      <c r="G26" s="312"/>
      <c r="H26" s="130"/>
    </row>
    <row r="27" spans="1:8" s="311" customFormat="1" ht="10.95" customHeight="1" x14ac:dyDescent="0.25">
      <c r="A27" s="311">
        <v>9</v>
      </c>
      <c r="B27" s="133" t="str">
        <f>IF(ISBLANK(Offertvergleich!AC$18),"",Offertvergleich!AC$18)</f>
        <v>U9</v>
      </c>
      <c r="C27" s="133" t="str">
        <f t="shared" si="1"/>
        <v>ZK-7 Bezeichnung</v>
      </c>
      <c r="D27" s="133" t="str">
        <f t="shared" si="2"/>
        <v/>
      </c>
      <c r="E27" s="133" t="str">
        <f t="shared" si="3"/>
        <v/>
      </c>
      <c r="F27" s="132" t="str">
        <f t="shared" si="0"/>
        <v/>
      </c>
      <c r="G27" s="312"/>
      <c r="H27" s="130"/>
    </row>
    <row r="28" spans="1:8" s="311" customFormat="1" ht="10.95" customHeight="1" x14ac:dyDescent="0.25">
      <c r="A28" s="311">
        <v>10</v>
      </c>
      <c r="B28" s="133" t="str">
        <f>IF(ISBLANK(Offertvergleich!AF$18),"",Offertvergleich!AF$18)</f>
        <v>U10</v>
      </c>
      <c r="C28" s="133" t="str">
        <f t="shared" si="1"/>
        <v>ZK-7 Bezeichnung</v>
      </c>
      <c r="D28" s="133" t="str">
        <f t="shared" si="2"/>
        <v/>
      </c>
      <c r="E28" s="133" t="str">
        <f t="shared" si="3"/>
        <v/>
      </c>
      <c r="F28" s="132" t="str">
        <f t="shared" si="0"/>
        <v/>
      </c>
      <c r="G28" s="312"/>
      <c r="H28" s="130"/>
    </row>
  </sheetData>
  <sheetProtection algorithmName="SHA-512" hashValue="vA/iBV7lzdddEnwt3XsvEPF8ZW7xiwXZWgXDLmPO52FdQwVRfuD4MdohkNpcNrT5MkT8iZTZNo5j+9hKcVzLlw==" saltValue="dJjOkAvV2xED21fjaqPGJQ==" spinCount="100000" sheet="1" objects="1" scenarios="1" formatRows="0"/>
  <mergeCells count="11">
    <mergeCell ref="C8:D8"/>
    <mergeCell ref="C9:D14"/>
    <mergeCell ref="E3:H3"/>
    <mergeCell ref="E4:H4"/>
    <mergeCell ref="E5:H5"/>
    <mergeCell ref="E6:H6"/>
    <mergeCell ref="C1:D1"/>
    <mergeCell ref="C2:D2"/>
    <mergeCell ref="C3:D3"/>
    <mergeCell ref="E1:H1"/>
    <mergeCell ref="E2:H2"/>
  </mergeCells>
  <pageMargins left="0.70866141732283472" right="0.70866141732283472" top="0.78740157480314965" bottom="0.78740157480314965" header="0.31496062992125984" footer="0.31496062992125984"/>
  <pageSetup paperSize="8" scale="83" orientation="landscape" r:id="rId1"/>
  <headerFooter>
    <oddFooter>&amp;L&amp;8Bewertungsformular 10 Unternehmen, V25-01 (Ersetzt: V24-02)&amp;C&amp;8ZK-7</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E121E-AEC3-4E5E-8BD2-7662DD47E725}">
  <sheetPr codeName="Tabelle11"/>
  <dimension ref="A2:P19"/>
  <sheetViews>
    <sheetView workbookViewId="0">
      <selection sqref="A1:XFD1048576"/>
    </sheetView>
  </sheetViews>
  <sheetFormatPr baseColWidth="10" defaultRowHeight="13.2" x14ac:dyDescent="0.25"/>
  <sheetData>
    <row r="2" spans="1:16" x14ac:dyDescent="0.25">
      <c r="A2">
        <v>1</v>
      </c>
      <c r="B2">
        <f>RANK(A2,$A$2:$A$10,0)</f>
        <v>6</v>
      </c>
    </row>
    <row r="3" spans="1:16" x14ac:dyDescent="0.25">
      <c r="A3">
        <v>-0.4</v>
      </c>
      <c r="B3">
        <f t="shared" ref="B3:B11" si="0">RANK(A3,$A$2:$A$10,0)</f>
        <v>7</v>
      </c>
    </row>
    <row r="4" spans="1:16" x14ac:dyDescent="0.25">
      <c r="A4">
        <v>-0.5</v>
      </c>
      <c r="B4">
        <f t="shared" si="0"/>
        <v>8</v>
      </c>
    </row>
    <row r="5" spans="1:16" x14ac:dyDescent="0.25">
      <c r="A5">
        <v>4</v>
      </c>
      <c r="B5">
        <f t="shared" si="0"/>
        <v>5</v>
      </c>
    </row>
    <row r="6" spans="1:16" x14ac:dyDescent="0.25">
      <c r="A6">
        <v>-1</v>
      </c>
      <c r="B6">
        <f t="shared" si="0"/>
        <v>9</v>
      </c>
      <c r="C6" t="s">
        <v>55</v>
      </c>
    </row>
    <row r="7" spans="1:16" x14ac:dyDescent="0.25">
      <c r="A7">
        <v>6</v>
      </c>
      <c r="B7">
        <f t="shared" si="0"/>
        <v>4</v>
      </c>
    </row>
    <row r="8" spans="1:16" x14ac:dyDescent="0.25">
      <c r="A8">
        <v>7</v>
      </c>
      <c r="B8">
        <f t="shared" si="0"/>
        <v>3</v>
      </c>
    </row>
    <row r="9" spans="1:16" x14ac:dyDescent="0.25">
      <c r="A9">
        <v>8</v>
      </c>
      <c r="B9">
        <f t="shared" si="0"/>
        <v>2</v>
      </c>
      <c r="L9" t="s">
        <v>56</v>
      </c>
    </row>
    <row r="10" spans="1:16" x14ac:dyDescent="0.25">
      <c r="A10">
        <v>9</v>
      </c>
      <c r="B10">
        <f t="shared" si="0"/>
        <v>1</v>
      </c>
    </row>
    <row r="11" spans="1:16" x14ac:dyDescent="0.25">
      <c r="A11">
        <v>0</v>
      </c>
      <c r="B11" t="e">
        <f t="shared" si="0"/>
        <v>#N/A</v>
      </c>
    </row>
    <row r="14" spans="1:16" x14ac:dyDescent="0.25">
      <c r="L14" s="4">
        <v>0</v>
      </c>
      <c r="M14">
        <v>0</v>
      </c>
      <c r="N14">
        <v>0</v>
      </c>
      <c r="O14">
        <v>0</v>
      </c>
      <c r="P14">
        <v>0</v>
      </c>
    </row>
    <row r="15" spans="1:16" x14ac:dyDescent="0.25">
      <c r="L15" s="4">
        <v>0</v>
      </c>
      <c r="M15">
        <v>0</v>
      </c>
      <c r="N15">
        <v>0</v>
      </c>
      <c r="O15">
        <v>0</v>
      </c>
      <c r="P15">
        <v>0</v>
      </c>
    </row>
    <row r="16" spans="1:16" x14ac:dyDescent="0.25">
      <c r="L16" s="4">
        <v>0</v>
      </c>
      <c r="M16">
        <v>0</v>
      </c>
      <c r="N16">
        <v>0</v>
      </c>
      <c r="O16">
        <v>0</v>
      </c>
      <c r="P16">
        <v>0</v>
      </c>
    </row>
    <row r="18" spans="2:16" x14ac:dyDescent="0.25">
      <c r="B18" s="1">
        <v>4.4000000000000004</v>
      </c>
      <c r="C18" s="1">
        <v>-1.6E-2</v>
      </c>
      <c r="D18" s="1">
        <v>0.34399999999999997</v>
      </c>
      <c r="E18" s="1">
        <v>-1.536</v>
      </c>
      <c r="F18" s="1">
        <v>-1.5960000000000001</v>
      </c>
      <c r="G18" s="1">
        <v>-2.0249999999999999</v>
      </c>
      <c r="H18" s="1">
        <v>-3.0590000000000002</v>
      </c>
      <c r="I18" s="1">
        <v>-3.0960000000000001</v>
      </c>
      <c r="J18" s="1">
        <v>-4.6340000000000003</v>
      </c>
      <c r="K18" s="1">
        <v>-8.2360000000000007</v>
      </c>
      <c r="L18" s="3">
        <f>SUM(L14:L17)</f>
        <v>0</v>
      </c>
      <c r="M18" s="3">
        <f>SUM(M14:M17)</f>
        <v>0</v>
      </c>
      <c r="N18" s="3">
        <f>SUM(N14:N17)</f>
        <v>0</v>
      </c>
      <c r="O18" s="3">
        <f>SUM(O14:O17)</f>
        <v>0</v>
      </c>
      <c r="P18" s="3">
        <f>SUM(P14:P17)</f>
        <v>0</v>
      </c>
    </row>
    <row r="19" spans="2:16" x14ac:dyDescent="0.25">
      <c r="B19" s="2">
        <f t="shared" ref="B19:K19" si="1">RANK(B18,$B18:$P18,0)</f>
        <v>1</v>
      </c>
      <c r="C19" s="2">
        <f t="shared" si="1"/>
        <v>8</v>
      </c>
      <c r="D19" s="2">
        <f t="shared" si="1"/>
        <v>2</v>
      </c>
      <c r="E19" s="2">
        <f t="shared" si="1"/>
        <v>9</v>
      </c>
      <c r="F19" s="2">
        <f t="shared" si="1"/>
        <v>10</v>
      </c>
      <c r="G19" s="2">
        <f t="shared" si="1"/>
        <v>11</v>
      </c>
      <c r="H19" s="2">
        <f t="shared" si="1"/>
        <v>12</v>
      </c>
      <c r="I19" s="2">
        <f t="shared" si="1"/>
        <v>13</v>
      </c>
      <c r="J19" s="2">
        <f t="shared" si="1"/>
        <v>14</v>
      </c>
      <c r="K19" s="2">
        <f t="shared" si="1"/>
        <v>15</v>
      </c>
      <c r="L19" s="2">
        <f>RANK(L18&lt;&gt;0,$B18:$P18,0)</f>
        <v>3</v>
      </c>
      <c r="M19" s="2">
        <f>RANK(M18&lt;&gt;0,$B18:$P18,0)</f>
        <v>3</v>
      </c>
      <c r="N19" s="2">
        <f>RANK(N18&lt;&gt;0,$B18:$P18,0)</f>
        <v>3</v>
      </c>
      <c r="O19" s="2">
        <f>RANK(O18&lt;&gt;0,$B18:$P18,0)</f>
        <v>3</v>
      </c>
      <c r="P19" s="2">
        <f>RANK(P18&lt;&gt;0,$B18:$P18,0)</f>
        <v>3</v>
      </c>
    </row>
  </sheetData>
  <sheetProtection algorithmName="SHA-512" hashValue="4yFcMXRNzO+QGA35AMJC9wiYbx+cFKUOTIBLs7MbPPdj7g9AQwxBTB3ICYhDuMMUFD7z8sUiUQAAe3R1rCei3Q==" saltValue="1OQ8sNJoOSXn9ibxklwkCg=="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FE4A0-C5EB-48B0-8C9F-72530C16C58F}">
  <dimension ref="A1:D26"/>
  <sheetViews>
    <sheetView workbookViewId="0">
      <selection activeCell="A28" sqref="A28"/>
    </sheetView>
  </sheetViews>
  <sheetFormatPr baseColWidth="10" defaultColWidth="11.5546875" defaultRowHeight="13.2" x14ac:dyDescent="0.25"/>
  <cols>
    <col min="1" max="1" width="24.77734375" style="41" customWidth="1"/>
    <col min="2" max="2" width="84.77734375" style="41" customWidth="1"/>
    <col min="3" max="3" width="12.77734375" style="41" customWidth="1"/>
    <col min="4" max="16384" width="11.5546875" style="41"/>
  </cols>
  <sheetData>
    <row r="1" spans="1:4" x14ac:dyDescent="0.25">
      <c r="A1" s="41" t="s">
        <v>159</v>
      </c>
      <c r="B1" s="41" t="s">
        <v>160</v>
      </c>
      <c r="C1" s="41" t="s">
        <v>161</v>
      </c>
    </row>
    <row r="3" spans="1:4" x14ac:dyDescent="0.25">
      <c r="A3" s="41" t="s">
        <v>115</v>
      </c>
      <c r="B3" s="41" t="s">
        <v>162</v>
      </c>
      <c r="C3" s="63">
        <v>44991</v>
      </c>
      <c r="D3" s="41" t="s">
        <v>173</v>
      </c>
    </row>
    <row r="5" spans="1:4" x14ac:dyDescent="0.25">
      <c r="A5" s="41" t="s">
        <v>163</v>
      </c>
      <c r="B5" s="41" t="s">
        <v>164</v>
      </c>
      <c r="C5" s="63">
        <v>45068</v>
      </c>
      <c r="D5" s="41" t="s">
        <v>173</v>
      </c>
    </row>
    <row r="6" spans="1:4" x14ac:dyDescent="0.25">
      <c r="A6" s="41" t="s">
        <v>165</v>
      </c>
      <c r="B6" s="41" t="s">
        <v>166</v>
      </c>
      <c r="C6" s="63">
        <v>45068</v>
      </c>
      <c r="D6" s="41" t="s">
        <v>173</v>
      </c>
    </row>
    <row r="7" spans="1:4" x14ac:dyDescent="0.25">
      <c r="B7" s="41" t="s">
        <v>167</v>
      </c>
      <c r="C7" s="63">
        <v>45068</v>
      </c>
      <c r="D7" s="41" t="s">
        <v>173</v>
      </c>
    </row>
    <row r="9" spans="1:4" x14ac:dyDescent="0.25">
      <c r="A9" s="41" t="s">
        <v>115</v>
      </c>
      <c r="B9" s="41" t="s">
        <v>168</v>
      </c>
      <c r="C9" s="63">
        <v>45197</v>
      </c>
      <c r="D9" s="41" t="s">
        <v>173</v>
      </c>
    </row>
    <row r="10" spans="1:4" x14ac:dyDescent="0.25">
      <c r="A10" s="41" t="s">
        <v>115</v>
      </c>
      <c r="B10" s="41" t="s">
        <v>169</v>
      </c>
      <c r="C10" s="63">
        <v>45197</v>
      </c>
      <c r="D10" s="41" t="s">
        <v>173</v>
      </c>
    </row>
    <row r="11" spans="1:4" x14ac:dyDescent="0.25">
      <c r="A11" s="41" t="s">
        <v>115</v>
      </c>
      <c r="B11" s="41" t="s">
        <v>170</v>
      </c>
      <c r="C11" s="63">
        <v>45197</v>
      </c>
      <c r="D11" s="41" t="s">
        <v>173</v>
      </c>
    </row>
    <row r="12" spans="1:4" x14ac:dyDescent="0.25">
      <c r="A12" s="41" t="s">
        <v>171</v>
      </c>
      <c r="B12" s="41" t="s">
        <v>172</v>
      </c>
      <c r="C12" s="63">
        <v>45197</v>
      </c>
      <c r="D12" s="41" t="s">
        <v>173</v>
      </c>
    </row>
    <row r="14" spans="1:4" x14ac:dyDescent="0.25">
      <c r="A14" s="41" t="s">
        <v>178</v>
      </c>
      <c r="B14" s="41" t="s">
        <v>179</v>
      </c>
      <c r="C14" s="63">
        <v>45349</v>
      </c>
      <c r="D14" s="41" t="s">
        <v>173</v>
      </c>
    </row>
    <row r="16" spans="1:4" x14ac:dyDescent="0.25">
      <c r="A16" s="41" t="s">
        <v>174</v>
      </c>
      <c r="B16" s="41" t="s">
        <v>175</v>
      </c>
      <c r="C16" s="63">
        <v>45349</v>
      </c>
      <c r="D16" s="41" t="s">
        <v>173</v>
      </c>
    </row>
    <row r="18" spans="1:4" x14ac:dyDescent="0.25">
      <c r="A18" t="s">
        <v>182</v>
      </c>
      <c r="B18" t="s">
        <v>183</v>
      </c>
      <c r="C18" s="64">
        <v>45448</v>
      </c>
      <c r="D18" s="41" t="s">
        <v>173</v>
      </c>
    </row>
    <row r="20" spans="1:4" x14ac:dyDescent="0.25">
      <c r="A20" t="s">
        <v>186</v>
      </c>
      <c r="B20" s="41" t="s">
        <v>184</v>
      </c>
      <c r="C20" s="63">
        <v>45671</v>
      </c>
      <c r="D20" s="41" t="s">
        <v>173</v>
      </c>
    </row>
    <row r="21" spans="1:4" x14ac:dyDescent="0.25">
      <c r="A21" t="s">
        <v>187</v>
      </c>
      <c r="B21" s="41" t="s">
        <v>184</v>
      </c>
      <c r="C21" s="63">
        <v>45671</v>
      </c>
      <c r="D21" s="41" t="s">
        <v>173</v>
      </c>
    </row>
    <row r="22" spans="1:4" x14ac:dyDescent="0.25">
      <c r="A22" t="s">
        <v>171</v>
      </c>
      <c r="B22" s="41" t="s">
        <v>185</v>
      </c>
      <c r="C22" s="63">
        <v>45671</v>
      </c>
      <c r="D22" s="41" t="s">
        <v>173</v>
      </c>
    </row>
    <row r="24" spans="1:4" x14ac:dyDescent="0.25">
      <c r="A24" s="41" t="s">
        <v>178</v>
      </c>
      <c r="B24" s="41" t="s">
        <v>179</v>
      </c>
      <c r="C24" s="63">
        <v>45720</v>
      </c>
      <c r="D24" s="41" t="s">
        <v>173</v>
      </c>
    </row>
    <row r="25" spans="1:4" x14ac:dyDescent="0.25">
      <c r="A25" s="41" t="s">
        <v>174</v>
      </c>
      <c r="B25" s="41" t="s">
        <v>175</v>
      </c>
      <c r="C25" s="63">
        <v>45720</v>
      </c>
      <c r="D25" s="41" t="s">
        <v>173</v>
      </c>
    </row>
    <row r="26" spans="1:4" x14ac:dyDescent="0.25">
      <c r="A26" s="41" t="s">
        <v>243</v>
      </c>
      <c r="C26" s="63">
        <v>45721</v>
      </c>
      <c r="D26" s="41" t="s">
        <v>173</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D2DE9-E152-4C58-9A29-C05FA05FE1BE}">
  <sheetPr codeName="Tabelle2">
    <tabColor theme="8" tint="0.39997558519241921"/>
  </sheetPr>
  <dimension ref="A1:AI77"/>
  <sheetViews>
    <sheetView showGridLines="0" tabSelected="1" zoomScaleNormal="100" zoomScalePageLayoutView="70" workbookViewId="0">
      <pane ySplit="18" topLeftCell="A19" activePane="bottomLeft" state="frozen"/>
      <selection pane="bottomLeft"/>
    </sheetView>
  </sheetViews>
  <sheetFormatPr baseColWidth="10" defaultColWidth="11.33203125" defaultRowHeight="10.95" customHeight="1" outlineLevelRow="1" x14ac:dyDescent="0.25"/>
  <cols>
    <col min="1" max="1" width="25.6640625" style="78" customWidth="1"/>
    <col min="2" max="2" width="8.6640625" style="78" customWidth="1"/>
    <col min="3" max="4" width="12.6640625" style="78" customWidth="1"/>
    <col min="5" max="5" width="12.6640625" style="81" customWidth="1"/>
    <col min="6" max="17" width="12.6640625" style="78" customWidth="1"/>
    <col min="18" max="18" width="25.6640625" style="78" customWidth="1"/>
    <col min="19" max="19" width="8.6640625" style="78" customWidth="1"/>
    <col min="20" max="34" width="12.6640625" style="78" customWidth="1"/>
    <col min="35" max="16384" width="11.33203125" style="78"/>
  </cols>
  <sheetData>
    <row r="1" spans="1:34" ht="10.95" customHeight="1" outlineLevel="1" x14ac:dyDescent="0.25">
      <c r="A1" s="5" t="s">
        <v>38</v>
      </c>
      <c r="B1" s="162"/>
      <c r="C1" s="180"/>
      <c r="D1" s="180"/>
      <c r="E1" s="180"/>
      <c r="G1" s="233" t="s">
        <v>95</v>
      </c>
      <c r="H1" s="266"/>
      <c r="I1" s="266"/>
      <c r="J1" s="267"/>
      <c r="L1" s="78" t="s">
        <v>31</v>
      </c>
      <c r="R1" s="78" t="str">
        <f>$A$1</f>
        <v>Objekt</v>
      </c>
      <c r="S1" s="195" t="str">
        <f>IF(ISBLANK($B1),"",$B1)</f>
        <v/>
      </c>
      <c r="T1" s="177"/>
      <c r="U1" s="177"/>
      <c r="V1" s="177"/>
    </row>
    <row r="2" spans="1:34" ht="10.95" customHeight="1" outlineLevel="1" x14ac:dyDescent="0.25">
      <c r="A2" s="5" t="s">
        <v>39</v>
      </c>
      <c r="B2" s="162"/>
      <c r="C2" s="180"/>
      <c r="D2" s="180"/>
      <c r="E2" s="180"/>
      <c r="G2" s="234" t="s">
        <v>122</v>
      </c>
      <c r="H2" s="268"/>
      <c r="I2" s="268"/>
      <c r="J2" s="269"/>
      <c r="L2" s="78" t="s">
        <v>48</v>
      </c>
      <c r="P2" s="28" t="s">
        <v>41</v>
      </c>
      <c r="R2" s="78" t="str">
        <f>$A$2</f>
        <v>Projekt</v>
      </c>
      <c r="S2" s="195" t="str">
        <f t="shared" ref="S2:S6" si="0">IF(ISBLANK($B2),"",$B2)</f>
        <v/>
      </c>
      <c r="T2" s="177"/>
      <c r="U2" s="177"/>
      <c r="V2" s="177"/>
    </row>
    <row r="3" spans="1:34" ht="10.95" customHeight="1" outlineLevel="1" x14ac:dyDescent="0.25">
      <c r="A3" s="5" t="s">
        <v>40</v>
      </c>
      <c r="B3" s="162"/>
      <c r="C3" s="180"/>
      <c r="D3" s="180"/>
      <c r="E3" s="180"/>
      <c r="G3" s="235" t="s">
        <v>239</v>
      </c>
      <c r="H3" s="270"/>
      <c r="I3" s="270"/>
      <c r="J3" s="271"/>
      <c r="L3" s="78" t="s">
        <v>49</v>
      </c>
      <c r="P3" s="5" t="s">
        <v>42</v>
      </c>
      <c r="R3" s="78" t="str">
        <f>$A$3</f>
        <v>Arbeitsgattung</v>
      </c>
      <c r="S3" s="195" t="str">
        <f t="shared" si="0"/>
        <v/>
      </c>
      <c r="T3" s="177"/>
      <c r="U3" s="177"/>
      <c r="V3" s="177"/>
    </row>
    <row r="4" spans="1:34" ht="10.95" customHeight="1" outlineLevel="1" x14ac:dyDescent="0.25">
      <c r="A4" s="5" t="s">
        <v>139</v>
      </c>
      <c r="B4" s="179"/>
      <c r="C4" s="180"/>
      <c r="D4" s="180"/>
      <c r="E4" s="180"/>
      <c r="G4" s="236" t="s">
        <v>176</v>
      </c>
      <c r="H4" s="268"/>
      <c r="I4" s="268"/>
      <c r="J4" s="269"/>
      <c r="L4" s="78" t="s">
        <v>50</v>
      </c>
      <c r="P4" s="5" t="s">
        <v>43</v>
      </c>
      <c r="R4" s="78" t="str">
        <f>$A$4</f>
        <v>Eingabetermin</v>
      </c>
      <c r="S4" s="160" t="str">
        <f>IF(ISBLANK($B4),"",$B4)</f>
        <v/>
      </c>
      <c r="T4" s="161"/>
      <c r="U4" s="161"/>
      <c r="V4" s="161"/>
    </row>
    <row r="5" spans="1:34" ht="10.95" customHeight="1" outlineLevel="1" x14ac:dyDescent="0.25">
      <c r="A5" s="5" t="s">
        <v>37</v>
      </c>
      <c r="B5" s="179"/>
      <c r="C5" s="194"/>
      <c r="D5" s="194"/>
      <c r="E5" s="194"/>
      <c r="G5" s="237" t="s">
        <v>240</v>
      </c>
      <c r="H5" s="268"/>
      <c r="I5" s="268"/>
      <c r="J5" s="269"/>
      <c r="R5" s="78" t="str">
        <f>$A$5</f>
        <v>Stand / Datum</v>
      </c>
      <c r="S5" s="160" t="str">
        <f t="shared" si="0"/>
        <v/>
      </c>
      <c r="T5" s="161"/>
      <c r="U5" s="161"/>
      <c r="V5" s="161"/>
    </row>
    <row r="6" spans="1:34" ht="10.95" customHeight="1" outlineLevel="1" thickBot="1" x14ac:dyDescent="0.3">
      <c r="A6" s="5" t="s">
        <v>158</v>
      </c>
      <c r="B6" s="199"/>
      <c r="C6" s="200"/>
      <c r="D6" s="200"/>
      <c r="E6" s="200"/>
      <c r="G6" s="238" t="s">
        <v>140</v>
      </c>
      <c r="H6" s="239"/>
      <c r="I6" s="239"/>
      <c r="J6" s="240"/>
      <c r="R6" s="78" t="str">
        <f>A6</f>
        <v>Kostenvoranschlag bewirtschaftet</v>
      </c>
      <c r="S6" s="160" t="str">
        <f t="shared" si="0"/>
        <v/>
      </c>
      <c r="T6" s="161"/>
      <c r="U6" s="161"/>
      <c r="V6" s="161"/>
    </row>
    <row r="7" spans="1:34" ht="10.95" customHeight="1" outlineLevel="1" x14ac:dyDescent="0.25">
      <c r="V7" s="81"/>
    </row>
    <row r="8" spans="1:34" ht="10.95" customHeight="1" outlineLevel="1" x14ac:dyDescent="0.25">
      <c r="V8" s="81"/>
    </row>
    <row r="9" spans="1:34" s="80" customFormat="1" ht="10.95" customHeight="1" outlineLevel="1" x14ac:dyDescent="0.25">
      <c r="A9" s="82" t="s">
        <v>24</v>
      </c>
      <c r="B9" s="283">
        <v>1.5</v>
      </c>
      <c r="C9" s="77" t="str">
        <f>"("&amp;IF(EXACT(B9,B12),0.2,IF(EXACT(B9,B13),0.1,0.05))&amp;" Punkte Abzug pro 1% Mehrkosten gegenüber dem preisgünstigesten Angebot)"</f>
        <v>(0.1 Punkte Abzug pro 1% Mehrkosten gegenüber dem preisgünstigesten Angebot)</v>
      </c>
      <c r="D9" s="83"/>
      <c r="E9" s="84"/>
      <c r="F9" s="83"/>
      <c r="G9" s="83"/>
      <c r="H9" s="83"/>
      <c r="I9" s="83"/>
      <c r="J9" s="85" t="s">
        <v>32</v>
      </c>
      <c r="K9" s="83"/>
      <c r="L9" s="83"/>
      <c r="M9" s="83"/>
      <c r="N9" s="83"/>
      <c r="O9" s="83"/>
      <c r="P9" s="83"/>
      <c r="Q9" s="86"/>
      <c r="R9" s="87"/>
      <c r="S9" s="88"/>
      <c r="T9" s="85" t="s">
        <v>32</v>
      </c>
      <c r="U9" s="83"/>
      <c r="V9" s="89"/>
      <c r="W9" s="83"/>
      <c r="X9" s="83"/>
      <c r="Y9" s="83"/>
      <c r="Z9" s="83"/>
      <c r="AA9" s="86"/>
      <c r="AB9" s="87"/>
      <c r="AC9" s="87"/>
      <c r="AD9" s="87"/>
      <c r="AE9" s="87"/>
      <c r="AF9" s="87"/>
      <c r="AG9" s="87"/>
      <c r="AH9" s="90"/>
    </row>
    <row r="10" spans="1:34" ht="10.95" customHeight="1" outlineLevel="1" x14ac:dyDescent="0.25">
      <c r="A10" s="91"/>
      <c r="B10" s="92"/>
      <c r="D10" s="79"/>
      <c r="J10" s="93" t="s">
        <v>33</v>
      </c>
      <c r="M10" s="78" t="s">
        <v>34</v>
      </c>
      <c r="P10" s="78" t="s">
        <v>35</v>
      </c>
      <c r="Q10" s="94"/>
      <c r="R10" s="79"/>
      <c r="S10" s="92"/>
      <c r="T10" s="95" t="s">
        <v>33</v>
      </c>
      <c r="U10" s="80"/>
      <c r="V10" s="81"/>
      <c r="W10" s="80" t="s">
        <v>34</v>
      </c>
      <c r="X10" s="80"/>
      <c r="Y10" s="80"/>
      <c r="Z10" s="80" t="s">
        <v>35</v>
      </c>
      <c r="AA10" s="96"/>
      <c r="AH10" s="94"/>
    </row>
    <row r="11" spans="1:34" ht="10.95" customHeight="1" outlineLevel="1" x14ac:dyDescent="0.25">
      <c r="A11" s="93" t="s">
        <v>28</v>
      </c>
      <c r="D11" s="79"/>
      <c r="J11" s="184"/>
      <c r="K11" s="185"/>
      <c r="M11" s="143"/>
      <c r="N11" s="185"/>
      <c r="P11" s="143"/>
      <c r="Q11" s="144"/>
      <c r="T11" s="184"/>
      <c r="U11" s="185"/>
      <c r="V11" s="81"/>
      <c r="W11" s="143"/>
      <c r="X11" s="185"/>
      <c r="Z11" s="143"/>
      <c r="AA11" s="144"/>
      <c r="AH11" s="94"/>
    </row>
    <row r="12" spans="1:34" ht="10.95" customHeight="1" outlineLevel="1" x14ac:dyDescent="0.25">
      <c r="A12" s="93"/>
      <c r="B12" s="241">
        <v>1.25</v>
      </c>
      <c r="C12" s="242" t="s">
        <v>25</v>
      </c>
      <c r="F12" s="97"/>
      <c r="G12" s="80"/>
      <c r="J12" s="184"/>
      <c r="K12" s="185"/>
      <c r="M12" s="143"/>
      <c r="N12" s="185"/>
      <c r="P12" s="143"/>
      <c r="Q12" s="144"/>
      <c r="R12" s="98"/>
      <c r="S12" s="80"/>
      <c r="T12" s="184"/>
      <c r="U12" s="185"/>
      <c r="V12" s="81"/>
      <c r="W12" s="143"/>
      <c r="X12" s="185"/>
      <c r="Z12" s="143"/>
      <c r="AA12" s="144"/>
      <c r="AH12" s="94"/>
    </row>
    <row r="13" spans="1:34" ht="10.95" customHeight="1" outlineLevel="1" x14ac:dyDescent="0.25">
      <c r="A13" s="93"/>
      <c r="B13" s="241">
        <v>1.5</v>
      </c>
      <c r="C13" s="242" t="s">
        <v>26</v>
      </c>
      <c r="F13" s="97"/>
      <c r="G13" s="80"/>
      <c r="J13" s="184"/>
      <c r="K13" s="185"/>
      <c r="M13" s="143"/>
      <c r="N13" s="185"/>
      <c r="P13" s="143"/>
      <c r="Q13" s="144"/>
      <c r="R13" s="98"/>
      <c r="S13" s="80"/>
      <c r="T13" s="184"/>
      <c r="U13" s="185"/>
      <c r="V13" s="81"/>
      <c r="W13" s="190"/>
      <c r="X13" s="185"/>
      <c r="Z13" s="143"/>
      <c r="AA13" s="144"/>
      <c r="AH13" s="94"/>
    </row>
    <row r="14" spans="1:34" ht="10.95" customHeight="1" outlineLevel="1" x14ac:dyDescent="0.25">
      <c r="A14" s="93"/>
      <c r="B14" s="241">
        <v>2</v>
      </c>
      <c r="C14" s="242" t="s">
        <v>27</v>
      </c>
      <c r="F14" s="97"/>
      <c r="G14" s="80"/>
      <c r="J14" s="186" t="s">
        <v>135</v>
      </c>
      <c r="K14" s="187"/>
      <c r="M14" s="143"/>
      <c r="N14" s="185"/>
      <c r="P14" s="143"/>
      <c r="Q14" s="144"/>
      <c r="R14" s="98"/>
      <c r="S14" s="80"/>
      <c r="T14" s="184"/>
      <c r="U14" s="185"/>
      <c r="V14" s="81"/>
      <c r="W14" s="190"/>
      <c r="X14" s="185"/>
      <c r="Z14" s="143"/>
      <c r="AA14" s="144"/>
      <c r="AH14" s="94"/>
    </row>
    <row r="15" spans="1:34" ht="10.95" customHeight="1" outlineLevel="1" x14ac:dyDescent="0.25">
      <c r="A15" s="99"/>
      <c r="B15" s="100"/>
      <c r="C15" s="100"/>
      <c r="D15" s="100"/>
      <c r="E15" s="101"/>
      <c r="F15" s="102"/>
      <c r="G15" s="103"/>
      <c r="H15" s="100"/>
      <c r="I15" s="100"/>
      <c r="J15" s="188" t="s">
        <v>36</v>
      </c>
      <c r="K15" s="189"/>
      <c r="L15" s="100"/>
      <c r="M15" s="167"/>
      <c r="N15" s="201"/>
      <c r="O15" s="100"/>
      <c r="P15" s="167"/>
      <c r="Q15" s="168"/>
      <c r="R15" s="104"/>
      <c r="S15" s="103"/>
      <c r="T15" s="197"/>
      <c r="U15" s="198"/>
      <c r="V15" s="101"/>
      <c r="W15" s="202"/>
      <c r="X15" s="201"/>
      <c r="Y15" s="100"/>
      <c r="Z15" s="167"/>
      <c r="AA15" s="168"/>
      <c r="AB15" s="100"/>
      <c r="AC15" s="100"/>
      <c r="AD15" s="100"/>
      <c r="AE15" s="100"/>
      <c r="AF15" s="100"/>
      <c r="AG15" s="100"/>
      <c r="AH15" s="105"/>
    </row>
    <row r="16" spans="1:34" ht="10.95" customHeight="1" outlineLevel="1" x14ac:dyDescent="0.25">
      <c r="V16" s="81"/>
    </row>
    <row r="17" spans="1:35" ht="10.95" customHeight="1" outlineLevel="1" x14ac:dyDescent="0.15">
      <c r="C17" s="243">
        <v>1</v>
      </c>
      <c r="D17" s="243"/>
      <c r="E17" s="244"/>
      <c r="F17" s="243">
        <v>2</v>
      </c>
      <c r="G17" s="243"/>
      <c r="H17" s="243"/>
      <c r="I17" s="243">
        <v>3</v>
      </c>
      <c r="J17" s="243"/>
      <c r="K17" s="243"/>
      <c r="L17" s="243">
        <v>4</v>
      </c>
      <c r="M17" s="243"/>
      <c r="N17" s="243"/>
      <c r="O17" s="243">
        <v>5</v>
      </c>
      <c r="P17" s="243"/>
      <c r="Q17" s="243"/>
      <c r="T17" s="243">
        <v>6</v>
      </c>
      <c r="U17" s="243"/>
      <c r="V17" s="244"/>
      <c r="W17" s="243">
        <v>7</v>
      </c>
      <c r="X17" s="243"/>
      <c r="Y17" s="243"/>
      <c r="Z17" s="243">
        <v>8</v>
      </c>
      <c r="AA17" s="243"/>
      <c r="AB17" s="243"/>
      <c r="AC17" s="243">
        <v>9</v>
      </c>
      <c r="AD17" s="243"/>
      <c r="AE17" s="243"/>
      <c r="AF17" s="243">
        <v>10</v>
      </c>
      <c r="AG17" s="243"/>
      <c r="AH17" s="243"/>
    </row>
    <row r="18" spans="1:35" ht="10.95" customHeight="1" x14ac:dyDescent="0.25">
      <c r="A18" s="7" t="s">
        <v>134</v>
      </c>
      <c r="B18" s="8"/>
      <c r="C18" s="191" t="s">
        <v>148</v>
      </c>
      <c r="D18" s="192"/>
      <c r="E18" s="193"/>
      <c r="F18" s="191" t="s">
        <v>149</v>
      </c>
      <c r="G18" s="192"/>
      <c r="H18" s="193"/>
      <c r="I18" s="191" t="s">
        <v>150</v>
      </c>
      <c r="J18" s="192"/>
      <c r="K18" s="193"/>
      <c r="L18" s="191" t="s">
        <v>151</v>
      </c>
      <c r="M18" s="192"/>
      <c r="N18" s="193"/>
      <c r="O18" s="191" t="s">
        <v>152</v>
      </c>
      <c r="P18" s="192"/>
      <c r="Q18" s="193"/>
      <c r="R18" s="7" t="s">
        <v>134</v>
      </c>
      <c r="S18" s="8"/>
      <c r="T18" s="181" t="s">
        <v>153</v>
      </c>
      <c r="U18" s="182"/>
      <c r="V18" s="183"/>
      <c r="W18" s="181" t="s">
        <v>154</v>
      </c>
      <c r="X18" s="182"/>
      <c r="Y18" s="183"/>
      <c r="Z18" s="181" t="s">
        <v>155</v>
      </c>
      <c r="AA18" s="182"/>
      <c r="AB18" s="183"/>
      <c r="AC18" s="181" t="s">
        <v>156</v>
      </c>
      <c r="AD18" s="182"/>
      <c r="AE18" s="183"/>
      <c r="AF18" s="181" t="s">
        <v>157</v>
      </c>
      <c r="AG18" s="182"/>
      <c r="AH18" s="183"/>
    </row>
    <row r="19" spans="1:35" ht="10.95" customHeight="1" x14ac:dyDescent="0.25">
      <c r="A19" s="196" t="s">
        <v>145</v>
      </c>
      <c r="B19" s="273"/>
      <c r="C19" s="166"/>
      <c r="D19" s="149"/>
      <c r="E19" s="150"/>
      <c r="F19" s="166"/>
      <c r="G19" s="149"/>
      <c r="H19" s="150"/>
      <c r="I19" s="166"/>
      <c r="J19" s="149"/>
      <c r="K19" s="150"/>
      <c r="L19" s="166"/>
      <c r="M19" s="149"/>
      <c r="N19" s="150"/>
      <c r="O19" s="166"/>
      <c r="P19" s="149"/>
      <c r="Q19" s="150"/>
      <c r="R19" s="196" t="str">
        <f>A19</f>
        <v>In den nebenstehenden Feldern muss unter jedem Unternehmen der Name der Anbieterin, 
der Subunternehmerin / Subunternehmerinnen 
und - wenn vorhanden - der ARGE-Partnerinnen erfasst werden.</v>
      </c>
      <c r="S19" s="273"/>
      <c r="T19" s="166"/>
      <c r="U19" s="149"/>
      <c r="V19" s="150"/>
      <c r="W19" s="166"/>
      <c r="X19" s="149"/>
      <c r="Y19" s="150"/>
      <c r="Z19" s="166"/>
      <c r="AA19" s="149"/>
      <c r="AB19" s="150"/>
      <c r="AC19" s="166"/>
      <c r="AD19" s="149"/>
      <c r="AE19" s="150"/>
      <c r="AF19" s="166"/>
      <c r="AG19" s="149"/>
      <c r="AH19" s="150"/>
    </row>
    <row r="20" spans="1:35" ht="10.95" customHeight="1" x14ac:dyDescent="0.25">
      <c r="A20" s="274"/>
      <c r="B20" s="273"/>
      <c r="C20" s="148"/>
      <c r="D20" s="149"/>
      <c r="E20" s="150"/>
      <c r="F20" s="148"/>
      <c r="G20" s="149"/>
      <c r="H20" s="150"/>
      <c r="I20" s="148"/>
      <c r="J20" s="149"/>
      <c r="K20" s="150"/>
      <c r="L20" s="148"/>
      <c r="M20" s="149"/>
      <c r="N20" s="150"/>
      <c r="O20" s="148"/>
      <c r="P20" s="149"/>
      <c r="Q20" s="150"/>
      <c r="R20" s="274"/>
      <c r="S20" s="273"/>
      <c r="T20" s="148"/>
      <c r="U20" s="149"/>
      <c r="V20" s="150"/>
      <c r="W20" s="148"/>
      <c r="X20" s="149"/>
      <c r="Y20" s="150"/>
      <c r="Z20" s="148"/>
      <c r="AA20" s="149"/>
      <c r="AB20" s="150"/>
      <c r="AC20" s="148"/>
      <c r="AD20" s="149"/>
      <c r="AE20" s="150"/>
      <c r="AF20" s="148"/>
      <c r="AG20" s="149"/>
      <c r="AH20" s="150"/>
    </row>
    <row r="21" spans="1:35" ht="10.95" customHeight="1" x14ac:dyDescent="0.25">
      <c r="A21" s="274"/>
      <c r="B21" s="273"/>
      <c r="C21" s="148"/>
      <c r="D21" s="149"/>
      <c r="E21" s="150"/>
      <c r="F21" s="148"/>
      <c r="G21" s="149"/>
      <c r="H21" s="150"/>
      <c r="I21" s="148"/>
      <c r="J21" s="149"/>
      <c r="K21" s="150"/>
      <c r="L21" s="148"/>
      <c r="M21" s="149"/>
      <c r="N21" s="150"/>
      <c r="O21" s="148"/>
      <c r="P21" s="149"/>
      <c r="Q21" s="150"/>
      <c r="R21" s="274"/>
      <c r="S21" s="273"/>
      <c r="T21" s="148"/>
      <c r="U21" s="149"/>
      <c r="V21" s="150"/>
      <c r="W21" s="148"/>
      <c r="X21" s="149"/>
      <c r="Y21" s="150"/>
      <c r="Z21" s="148"/>
      <c r="AA21" s="149"/>
      <c r="AB21" s="150"/>
      <c r="AC21" s="148"/>
      <c r="AD21" s="149"/>
      <c r="AE21" s="150"/>
      <c r="AF21" s="148"/>
      <c r="AG21" s="149"/>
      <c r="AH21" s="150"/>
    </row>
    <row r="22" spans="1:35" ht="10.95" customHeight="1" x14ac:dyDescent="0.25">
      <c r="A22" s="274"/>
      <c r="B22" s="273"/>
      <c r="C22" s="148"/>
      <c r="D22" s="149"/>
      <c r="E22" s="150"/>
      <c r="F22" s="148"/>
      <c r="G22" s="149"/>
      <c r="H22" s="150"/>
      <c r="I22" s="148"/>
      <c r="J22" s="149"/>
      <c r="K22" s="150"/>
      <c r="L22" s="148"/>
      <c r="M22" s="149"/>
      <c r="N22" s="150"/>
      <c r="O22" s="148"/>
      <c r="P22" s="149"/>
      <c r="Q22" s="150"/>
      <c r="R22" s="274"/>
      <c r="S22" s="273"/>
      <c r="T22" s="148"/>
      <c r="U22" s="149"/>
      <c r="V22" s="150"/>
      <c r="W22" s="148"/>
      <c r="X22" s="149"/>
      <c r="Y22" s="150"/>
      <c r="Z22" s="148"/>
      <c r="AA22" s="149"/>
      <c r="AB22" s="150"/>
      <c r="AC22" s="148"/>
      <c r="AD22" s="149"/>
      <c r="AE22" s="150"/>
      <c r="AF22" s="148"/>
      <c r="AG22" s="149"/>
      <c r="AH22" s="150"/>
    </row>
    <row r="23" spans="1:35" ht="10.95" customHeight="1" x14ac:dyDescent="0.25">
      <c r="A23" s="274"/>
      <c r="B23" s="273"/>
      <c r="C23" s="148"/>
      <c r="D23" s="149"/>
      <c r="E23" s="150"/>
      <c r="F23" s="148"/>
      <c r="G23" s="149"/>
      <c r="H23" s="150"/>
      <c r="I23" s="148"/>
      <c r="J23" s="149"/>
      <c r="K23" s="150"/>
      <c r="L23" s="148"/>
      <c r="M23" s="149"/>
      <c r="N23" s="150"/>
      <c r="O23" s="148"/>
      <c r="P23" s="149"/>
      <c r="Q23" s="150"/>
      <c r="R23" s="274"/>
      <c r="S23" s="273"/>
      <c r="T23" s="148"/>
      <c r="U23" s="149"/>
      <c r="V23" s="150"/>
      <c r="W23" s="148"/>
      <c r="X23" s="149"/>
      <c r="Y23" s="150"/>
      <c r="Z23" s="148"/>
      <c r="AA23" s="149"/>
      <c r="AB23" s="150"/>
      <c r="AC23" s="148"/>
      <c r="AD23" s="149"/>
      <c r="AE23" s="150"/>
      <c r="AF23" s="148"/>
      <c r="AG23" s="149"/>
      <c r="AH23" s="150"/>
    </row>
    <row r="24" spans="1:35" ht="10.95" customHeight="1" x14ac:dyDescent="0.25">
      <c r="A24" s="275"/>
      <c r="B24" s="276"/>
      <c r="C24" s="151"/>
      <c r="D24" s="152"/>
      <c r="E24" s="153"/>
      <c r="F24" s="151"/>
      <c r="G24" s="152"/>
      <c r="H24" s="153"/>
      <c r="I24" s="151"/>
      <c r="J24" s="152"/>
      <c r="K24" s="153"/>
      <c r="L24" s="151"/>
      <c r="M24" s="152"/>
      <c r="N24" s="153"/>
      <c r="O24" s="151"/>
      <c r="P24" s="152"/>
      <c r="Q24" s="153"/>
      <c r="R24" s="275"/>
      <c r="S24" s="276"/>
      <c r="T24" s="151"/>
      <c r="U24" s="152"/>
      <c r="V24" s="153"/>
      <c r="W24" s="151"/>
      <c r="X24" s="152"/>
      <c r="Y24" s="153"/>
      <c r="Z24" s="151"/>
      <c r="AA24" s="152"/>
      <c r="AB24" s="153"/>
      <c r="AC24" s="151"/>
      <c r="AD24" s="152"/>
      <c r="AE24" s="153"/>
      <c r="AF24" s="151"/>
      <c r="AG24" s="152"/>
      <c r="AH24" s="153"/>
    </row>
    <row r="25" spans="1:35" ht="10.95" customHeight="1" x14ac:dyDescent="0.25">
      <c r="A25" s="10" t="s">
        <v>0</v>
      </c>
      <c r="B25" s="11"/>
      <c r="C25" s="57"/>
      <c r="D25" s="11"/>
      <c r="E25" s="13"/>
      <c r="F25" s="57"/>
      <c r="G25" s="11"/>
      <c r="H25" s="13"/>
      <c r="I25" s="57"/>
      <c r="J25" s="11"/>
      <c r="K25" s="13"/>
      <c r="L25" s="57"/>
      <c r="M25" s="11"/>
      <c r="N25" s="13"/>
      <c r="O25" s="57"/>
      <c r="P25" s="11"/>
      <c r="Q25" s="13"/>
      <c r="R25" s="10" t="s">
        <v>0</v>
      </c>
      <c r="S25" s="11"/>
      <c r="T25" s="57"/>
      <c r="U25" s="11"/>
      <c r="V25" s="13"/>
      <c r="W25" s="57"/>
      <c r="X25" s="11"/>
      <c r="Y25" s="13"/>
      <c r="Z25" s="57"/>
      <c r="AA25" s="11"/>
      <c r="AB25" s="13"/>
      <c r="AC25" s="57"/>
      <c r="AD25" s="11"/>
      <c r="AE25" s="13"/>
      <c r="AF25" s="57"/>
      <c r="AG25" s="11"/>
      <c r="AH25" s="13"/>
    </row>
    <row r="26" spans="1:35" ht="10.95" customHeight="1" x14ac:dyDescent="0.25">
      <c r="H26" s="81"/>
      <c r="K26" s="81"/>
      <c r="N26" s="81"/>
      <c r="Q26" s="81"/>
      <c r="V26" s="81"/>
      <c r="Y26" s="81"/>
      <c r="AB26" s="81"/>
      <c r="AE26" s="81"/>
      <c r="AH26" s="81"/>
    </row>
    <row r="27" spans="1:35" ht="10.95" customHeight="1" x14ac:dyDescent="0.25">
      <c r="A27" s="7" t="s">
        <v>1</v>
      </c>
      <c r="B27" s="8"/>
      <c r="C27" s="106"/>
      <c r="D27" s="107"/>
      <c r="E27" s="108"/>
      <c r="F27" s="106"/>
      <c r="G27" s="107"/>
      <c r="H27" s="108"/>
      <c r="I27" s="106"/>
      <c r="J27" s="107"/>
      <c r="K27" s="108"/>
      <c r="L27" s="106"/>
      <c r="M27" s="107"/>
      <c r="N27" s="108"/>
      <c r="O27" s="106"/>
      <c r="P27" s="107"/>
      <c r="Q27" s="108"/>
      <c r="R27" s="106" t="s">
        <v>1</v>
      </c>
      <c r="S27" s="107"/>
      <c r="T27" s="106"/>
      <c r="U27" s="107"/>
      <c r="V27" s="108"/>
      <c r="W27" s="106"/>
      <c r="X27" s="107"/>
      <c r="Y27" s="108"/>
      <c r="Z27" s="106"/>
      <c r="AA27" s="107"/>
      <c r="AB27" s="108"/>
      <c r="AC27" s="106"/>
      <c r="AD27" s="107"/>
      <c r="AE27" s="108"/>
      <c r="AF27" s="106"/>
      <c r="AG27" s="107"/>
      <c r="AH27" s="108"/>
      <c r="AI27" s="79"/>
    </row>
    <row r="28" spans="1:35" s="251" customFormat="1" ht="10.95" customHeight="1" x14ac:dyDescent="0.2">
      <c r="A28" s="9" t="s">
        <v>2</v>
      </c>
      <c r="B28" s="262"/>
      <c r="C28" s="263" t="s">
        <v>14</v>
      </c>
      <c r="D28" s="264"/>
      <c r="E28" s="265" t="str">
        <f>IF(ISBLANK(E$27),"",E27*D28)</f>
        <v/>
      </c>
      <c r="F28" s="263" t="s">
        <v>14</v>
      </c>
      <c r="G28" s="264"/>
      <c r="H28" s="265" t="str">
        <f>IF(ISBLANK(H$27),"",H27*G28)</f>
        <v/>
      </c>
      <c r="I28" s="263" t="s">
        <v>14</v>
      </c>
      <c r="J28" s="264"/>
      <c r="K28" s="265" t="str">
        <f>IF(ISBLANK(K$27),"",K27*J28)</f>
        <v/>
      </c>
      <c r="L28" s="263" t="s">
        <v>14</v>
      </c>
      <c r="M28" s="264"/>
      <c r="N28" s="265" t="str">
        <f>IF(ISBLANK(N$27),"",N27*M28)</f>
        <v/>
      </c>
      <c r="O28" s="263" t="s">
        <v>14</v>
      </c>
      <c r="P28" s="264"/>
      <c r="Q28" s="265" t="str">
        <f>IF(ISBLANK(Q$27),"",Q27*P28)</f>
        <v/>
      </c>
      <c r="R28" s="263" t="s">
        <v>2</v>
      </c>
      <c r="T28" s="263" t="s">
        <v>14</v>
      </c>
      <c r="U28" s="264"/>
      <c r="V28" s="265" t="str">
        <f>IF(ISBLANK(V$27),"",V27*U28)</f>
        <v/>
      </c>
      <c r="W28" s="263" t="s">
        <v>14</v>
      </c>
      <c r="X28" s="264"/>
      <c r="Y28" s="265" t="str">
        <f>IF(ISBLANK(Y$27),"",Y27*X28)</f>
        <v/>
      </c>
      <c r="Z28" s="263" t="s">
        <v>14</v>
      </c>
      <c r="AA28" s="264"/>
      <c r="AB28" s="265" t="str">
        <f>IF(ISBLANK(AB$27),"",AB27*AA28)</f>
        <v/>
      </c>
      <c r="AC28" s="263" t="s">
        <v>14</v>
      </c>
      <c r="AD28" s="264"/>
      <c r="AE28" s="265" t="str">
        <f>IF(ISBLANK(AE$27),"",AE27*AD28)</f>
        <v/>
      </c>
      <c r="AF28" s="263" t="s">
        <v>14</v>
      </c>
      <c r="AG28" s="264"/>
      <c r="AH28" s="265" t="str">
        <f>IF(ISBLANK(AH$27),"",AH27*AG28)</f>
        <v/>
      </c>
    </row>
    <row r="29" spans="1:35" s="251" customFormat="1" ht="10.95" customHeight="1" x14ac:dyDescent="0.2">
      <c r="A29" s="9" t="s">
        <v>177</v>
      </c>
      <c r="B29" s="262"/>
      <c r="C29" s="263" t="s">
        <v>180</v>
      </c>
      <c r="D29" s="264"/>
      <c r="E29" s="265" t="str">
        <f>IF(ISBLANK(E$27),"",(E27-E28)*D29)</f>
        <v/>
      </c>
      <c r="F29" s="263" t="s">
        <v>180</v>
      </c>
      <c r="G29" s="264"/>
      <c r="H29" s="265" t="str">
        <f>IF(ISBLANK(H$27),"",(H27-H28)*G29)</f>
        <v/>
      </c>
      <c r="I29" s="263" t="s">
        <v>180</v>
      </c>
      <c r="J29" s="264"/>
      <c r="K29" s="265" t="str">
        <f>IF(ISBLANK(K$27),"",(K27-K28)*J29)</f>
        <v/>
      </c>
      <c r="L29" s="263" t="s">
        <v>180</v>
      </c>
      <c r="M29" s="264"/>
      <c r="N29" s="265" t="str">
        <f>IF(ISBLANK(N$27),"",(N27-N28)*M29)</f>
        <v/>
      </c>
      <c r="O29" s="263" t="s">
        <v>180</v>
      </c>
      <c r="P29" s="264"/>
      <c r="Q29" s="265" t="str">
        <f>IF(ISBLANK(Q$27),"",(Q27-Q28)*P29)</f>
        <v/>
      </c>
      <c r="R29" s="263" t="str">
        <f>A29</f>
        <v>abzüglich allgemeiner Bauabzug</v>
      </c>
      <c r="T29" s="263" t="s">
        <v>180</v>
      </c>
      <c r="U29" s="264"/>
      <c r="V29" s="265" t="str">
        <f>IF(ISBLANK(V$27),"",(V27-V28)*U29)</f>
        <v/>
      </c>
      <c r="W29" s="263" t="s">
        <v>180</v>
      </c>
      <c r="X29" s="264"/>
      <c r="Y29" s="265" t="str">
        <f>IF(ISBLANK(Y$27),"",(Y27-Y28)*X29)</f>
        <v/>
      </c>
      <c r="Z29" s="263" t="s">
        <v>180</v>
      </c>
      <c r="AA29" s="264"/>
      <c r="AB29" s="265" t="str">
        <f>IF(ISBLANK(AB$27),"",(AB27-AB28)*AA29)</f>
        <v/>
      </c>
      <c r="AC29" s="263" t="s">
        <v>180</v>
      </c>
      <c r="AD29" s="264"/>
      <c r="AE29" s="265" t="str">
        <f>IF(ISBLANK(AE$27),"",(AE27-AE28)*AD29)</f>
        <v/>
      </c>
      <c r="AF29" s="263" t="s">
        <v>180</v>
      </c>
      <c r="AG29" s="264"/>
      <c r="AH29" s="265" t="str">
        <f>IF(ISBLANK(AH$27),"",(AH27-AH28)*AG29)</f>
        <v/>
      </c>
    </row>
    <row r="30" spans="1:35" s="251" customFormat="1" ht="10.95" customHeight="1" x14ac:dyDescent="0.2">
      <c r="A30" s="9" t="s">
        <v>3</v>
      </c>
      <c r="B30" s="262"/>
      <c r="C30" s="263"/>
      <c r="E30" s="265" t="str">
        <f>IF(ISBLANK(E$27),"",E27-E28-E29)</f>
        <v/>
      </c>
      <c r="F30" s="263"/>
      <c r="H30" s="265" t="str">
        <f>IF(ISBLANK(H$27),"",H27-H28-H29)</f>
        <v/>
      </c>
      <c r="I30" s="263"/>
      <c r="K30" s="265" t="str">
        <f>IF(ISBLANK(K$27),"",K27-K28-K29)</f>
        <v/>
      </c>
      <c r="L30" s="263"/>
      <c r="N30" s="265" t="str">
        <f>IF(ISBLANK(N$27),"",N27-N28-N29)</f>
        <v/>
      </c>
      <c r="O30" s="263"/>
      <c r="Q30" s="265" t="str">
        <f>IF(ISBLANK(Q$27),"",Q27-Q28-Q29)</f>
        <v/>
      </c>
      <c r="R30" s="263" t="s">
        <v>3</v>
      </c>
      <c r="T30" s="263"/>
      <c r="V30" s="265" t="str">
        <f>IF(ISBLANK(V$27),"",V27-V28-V29)</f>
        <v/>
      </c>
      <c r="W30" s="263"/>
      <c r="Y30" s="265" t="str">
        <f>IF(ISBLANK(Y$27),"",Y27-Y28-Y29)</f>
        <v/>
      </c>
      <c r="Z30" s="263"/>
      <c r="AB30" s="265" t="str">
        <f>IF(ISBLANK(AB$27),"",AB27-AB28-AB29)</f>
        <v/>
      </c>
      <c r="AC30" s="263"/>
      <c r="AE30" s="265" t="str">
        <f>IF(ISBLANK(AE$27),"",AE27-AE28-AE29)</f>
        <v/>
      </c>
      <c r="AF30" s="263"/>
      <c r="AH30" s="265" t="str">
        <f>IF(ISBLANK(AH$27),"",AH27-AH28-AH29)</f>
        <v/>
      </c>
    </row>
    <row r="31" spans="1:35" s="251" customFormat="1" ht="10.95" customHeight="1" x14ac:dyDescent="0.2">
      <c r="A31" s="9" t="s">
        <v>4</v>
      </c>
      <c r="B31" s="262"/>
      <c r="C31" s="263" t="s">
        <v>4</v>
      </c>
      <c r="D31" s="264">
        <v>8.1000000000000003E-2</v>
      </c>
      <c r="E31" s="265" t="str">
        <f>IF(ISBLANK(E$27),"",E30*D31)</f>
        <v/>
      </c>
      <c r="F31" s="263" t="s">
        <v>4</v>
      </c>
      <c r="G31" s="264">
        <v>8.1000000000000003E-2</v>
      </c>
      <c r="H31" s="265" t="str">
        <f>IF(ISBLANK(H$27),"",H30*G31)</f>
        <v/>
      </c>
      <c r="I31" s="263" t="s">
        <v>4</v>
      </c>
      <c r="J31" s="264">
        <v>8.1000000000000003E-2</v>
      </c>
      <c r="K31" s="265" t="str">
        <f>IF(ISBLANK(K$27),"",K30*J31)</f>
        <v/>
      </c>
      <c r="L31" s="263" t="s">
        <v>4</v>
      </c>
      <c r="M31" s="264">
        <v>8.1000000000000003E-2</v>
      </c>
      <c r="N31" s="265" t="str">
        <f>IF(ISBLANK(N$27),"",N30*M31)</f>
        <v/>
      </c>
      <c r="O31" s="263" t="s">
        <v>4</v>
      </c>
      <c r="P31" s="264">
        <v>8.1000000000000003E-2</v>
      </c>
      <c r="Q31" s="265" t="str">
        <f>IF(ISBLANK(Q$27),"",Q30*P31)</f>
        <v/>
      </c>
      <c r="R31" s="263" t="s">
        <v>4</v>
      </c>
      <c r="T31" s="263" t="s">
        <v>4</v>
      </c>
      <c r="U31" s="264">
        <v>8.1000000000000003E-2</v>
      </c>
      <c r="V31" s="265" t="str">
        <f>IF(ISBLANK(V$27),"",V30*U31)</f>
        <v/>
      </c>
      <c r="W31" s="263" t="s">
        <v>4</v>
      </c>
      <c r="X31" s="264">
        <v>8.1000000000000003E-2</v>
      </c>
      <c r="Y31" s="265" t="str">
        <f>IF(ISBLANK(Y$27),"",Y30*X31)</f>
        <v/>
      </c>
      <c r="Z31" s="263" t="s">
        <v>4</v>
      </c>
      <c r="AA31" s="264">
        <v>8.1000000000000003E-2</v>
      </c>
      <c r="AB31" s="265" t="str">
        <f>IF(ISBLANK(AB$27),"",AB30*AA31)</f>
        <v/>
      </c>
      <c r="AC31" s="263" t="s">
        <v>4</v>
      </c>
      <c r="AD31" s="264">
        <v>8.1000000000000003E-2</v>
      </c>
      <c r="AE31" s="265" t="str">
        <f>IF(ISBLANK(AE$27),"",AE30*AD31)</f>
        <v/>
      </c>
      <c r="AF31" s="263" t="s">
        <v>4</v>
      </c>
      <c r="AG31" s="264">
        <v>8.1000000000000003E-2</v>
      </c>
      <c r="AH31" s="265" t="str">
        <f>IF(ISBLANK(AH$27),"",AH30*AG31)</f>
        <v/>
      </c>
    </row>
    <row r="32" spans="1:35" ht="10.95" customHeight="1" x14ac:dyDescent="0.25">
      <c r="A32" s="10" t="s">
        <v>5</v>
      </c>
      <c r="B32" s="11"/>
      <c r="C32" s="163" t="str">
        <f>IF(ISBLANK(E$27),"",E30+E31)</f>
        <v/>
      </c>
      <c r="D32" s="164"/>
      <c r="E32" s="165"/>
      <c r="F32" s="163" t="str">
        <f>IF(ISBLANK(H$27),"",H30+H31)</f>
        <v/>
      </c>
      <c r="G32" s="164"/>
      <c r="H32" s="165"/>
      <c r="I32" s="163" t="str">
        <f>IF(ISBLANK(K$27),"",K30+K31)</f>
        <v/>
      </c>
      <c r="J32" s="164"/>
      <c r="K32" s="165"/>
      <c r="L32" s="163" t="str">
        <f>IF(ISBLANK(N$27),"",N30+N31)</f>
        <v/>
      </c>
      <c r="M32" s="164"/>
      <c r="N32" s="165"/>
      <c r="O32" s="163" t="str">
        <f>IF(ISBLANK(Q$27),"",Q30+Q31)</f>
        <v/>
      </c>
      <c r="P32" s="164"/>
      <c r="Q32" s="165"/>
      <c r="R32" s="99" t="s">
        <v>5</v>
      </c>
      <c r="S32" s="100"/>
      <c r="T32" s="163" t="str">
        <f>IF(ISBLANK(V$27),"",V30+V31)</f>
        <v/>
      </c>
      <c r="U32" s="164"/>
      <c r="V32" s="165"/>
      <c r="W32" s="163" t="str">
        <f>IF(ISBLANK(Y$27),"",Y30+Y31)</f>
        <v/>
      </c>
      <c r="X32" s="164"/>
      <c r="Y32" s="165"/>
      <c r="Z32" s="163" t="str">
        <f>IF(ISBLANK(AB$27),"",AB30+AB31)</f>
        <v/>
      </c>
      <c r="AA32" s="164"/>
      <c r="AB32" s="165"/>
      <c r="AC32" s="163" t="str">
        <f>IF(ISBLANK(AE$27),"",AE30+AE31)</f>
        <v/>
      </c>
      <c r="AD32" s="164"/>
      <c r="AE32" s="165"/>
      <c r="AF32" s="163" t="str">
        <f>IF(ISBLANK(AH$27),"",AH30+AH31)</f>
        <v/>
      </c>
      <c r="AG32" s="164"/>
      <c r="AH32" s="165"/>
    </row>
    <row r="33" spans="1:34" ht="10.95" customHeight="1" x14ac:dyDescent="0.25">
      <c r="H33" s="81"/>
      <c r="K33" s="81"/>
      <c r="N33" s="81"/>
      <c r="Q33" s="81"/>
      <c r="V33" s="81"/>
      <c r="Y33" s="81"/>
      <c r="AB33" s="81"/>
      <c r="AE33" s="81"/>
      <c r="AH33" s="81"/>
    </row>
    <row r="34" spans="1:34" ht="10.95" customHeight="1" x14ac:dyDescent="0.25">
      <c r="A34" s="7" t="s">
        <v>59</v>
      </c>
      <c r="B34" s="8"/>
      <c r="C34" s="106"/>
      <c r="D34" s="107"/>
      <c r="E34" s="109" t="str">
        <f>IF(ISNUMBER(E$30),E30-MIN($E30:$AH30),"")</f>
        <v/>
      </c>
      <c r="F34" s="110"/>
      <c r="G34" s="110"/>
      <c r="H34" s="109" t="str">
        <f>IF(ISNUMBER(H$30),H30-MIN($E30:$AH30),"")</f>
        <v/>
      </c>
      <c r="I34" s="110"/>
      <c r="J34" s="110"/>
      <c r="K34" s="109" t="str">
        <f>IF(ISNUMBER(K$30),K30-MIN($E30:$AH30),"")</f>
        <v/>
      </c>
      <c r="L34" s="110"/>
      <c r="M34" s="110"/>
      <c r="N34" s="109" t="str">
        <f>IF(ISNUMBER(N$30),N30-MIN($E30:$AH30),"")</f>
        <v/>
      </c>
      <c r="O34" s="110"/>
      <c r="P34" s="110"/>
      <c r="Q34" s="109" t="str">
        <f>IF(ISNUMBER(Q$30),Q30-MIN($E30:$AH30),"")</f>
        <v/>
      </c>
      <c r="R34" s="106" t="str">
        <f>A34</f>
        <v>Differenz zum günstigsten Preis (ohne MwSt)</v>
      </c>
      <c r="S34" s="107"/>
      <c r="T34" s="106"/>
      <c r="U34" s="107"/>
      <c r="V34" s="109" t="str">
        <f>IF(ISNUMBER(V$30),V30-MIN($E30:$AH30),"")</f>
        <v/>
      </c>
      <c r="W34" s="110"/>
      <c r="X34" s="110"/>
      <c r="Y34" s="109" t="str">
        <f>IF(ISNUMBER(Y$30),Y30-MIN($E30:$AH30),"")</f>
        <v/>
      </c>
      <c r="Z34" s="110"/>
      <c r="AA34" s="110"/>
      <c r="AB34" s="109" t="str">
        <f>IF(ISNUMBER(AB$30),AB30-MIN($E30:$AH30),"")</f>
        <v/>
      </c>
      <c r="AC34" s="110"/>
      <c r="AD34" s="110"/>
      <c r="AE34" s="109" t="str">
        <f>IF(ISNUMBER(AE$30),AE30-MIN($E30:$AH30),"")</f>
        <v/>
      </c>
      <c r="AF34" s="110"/>
      <c r="AG34" s="110"/>
      <c r="AH34" s="109" t="str">
        <f>IF(ISNUMBER(AH$30),AH30-MIN($E30:$AH30),"")</f>
        <v/>
      </c>
    </row>
    <row r="35" spans="1:34" ht="10.95" customHeight="1" x14ac:dyDescent="0.25">
      <c r="A35" s="10" t="s">
        <v>125</v>
      </c>
      <c r="B35" s="11"/>
      <c r="C35" s="99"/>
      <c r="D35" s="100"/>
      <c r="E35" s="111" t="str">
        <f>IF(ISNUMBER(E$30),RANK(E30,$E30:$AH30,1),"")</f>
        <v/>
      </c>
      <c r="F35" s="112"/>
      <c r="G35" s="112"/>
      <c r="H35" s="111" t="str">
        <f>IF(ISNUMBER(H$30),RANK(H30,$E30:$AH30,1),"")</f>
        <v/>
      </c>
      <c r="I35" s="112"/>
      <c r="J35" s="112"/>
      <c r="K35" s="111" t="str">
        <f>IF(ISNUMBER(K$30),RANK(K30,$E30:$AH30,1),"")</f>
        <v/>
      </c>
      <c r="L35" s="112"/>
      <c r="M35" s="112"/>
      <c r="N35" s="111" t="str">
        <f>IF(ISNUMBER(N$30),RANK(N30,$E30:$AH30,1),"")</f>
        <v/>
      </c>
      <c r="O35" s="112"/>
      <c r="P35" s="112"/>
      <c r="Q35" s="111" t="str">
        <f>IF(ISNUMBER(Q$30),RANK(Q30,$E30:$AH30,1),"")</f>
        <v/>
      </c>
      <c r="R35" s="99" t="str">
        <f>A35</f>
        <v>Rang nach Preis (ohne MwSt)</v>
      </c>
      <c r="S35" s="100"/>
      <c r="T35" s="99"/>
      <c r="U35" s="100"/>
      <c r="V35" s="111" t="str">
        <f>IF(ISNUMBER(V$30),RANK(V30,$E30:$AH30,1),"")</f>
        <v/>
      </c>
      <c r="W35" s="112"/>
      <c r="X35" s="112"/>
      <c r="Y35" s="111" t="str">
        <f>IF(ISNUMBER(Y$30),RANK(Y30,$E30:$AH30,1),"")</f>
        <v/>
      </c>
      <c r="Z35" s="112"/>
      <c r="AA35" s="112"/>
      <c r="AB35" s="111" t="str">
        <f>IF(ISNUMBER(AB$30),RANK(AB30,$E30:$AH30,1),"")</f>
        <v/>
      </c>
      <c r="AC35" s="112"/>
      <c r="AD35" s="112"/>
      <c r="AE35" s="111" t="str">
        <f>IF(ISNUMBER(AE$30),RANK(AE30,$E30:$AH30,1),"")</f>
        <v/>
      </c>
      <c r="AF35" s="112"/>
      <c r="AG35" s="112"/>
      <c r="AH35" s="111" t="str">
        <f>IF(ISNUMBER(AH$30),RANK(AH30,$E30:$AH30,1),"")</f>
        <v/>
      </c>
    </row>
    <row r="36" spans="1:34" ht="10.95" customHeight="1" x14ac:dyDescent="0.25">
      <c r="A36" s="107"/>
      <c r="H36" s="81"/>
      <c r="K36" s="81"/>
      <c r="L36" s="81"/>
      <c r="M36" s="81"/>
      <c r="N36" s="81"/>
      <c r="O36" s="81"/>
      <c r="P36" s="81"/>
      <c r="Q36" s="81"/>
      <c r="V36" s="81"/>
      <c r="W36" s="81"/>
      <c r="X36" s="81"/>
      <c r="Y36" s="81"/>
      <c r="Z36" s="81"/>
      <c r="AA36" s="81"/>
      <c r="AB36" s="81"/>
      <c r="AC36" s="81"/>
      <c r="AD36" s="81"/>
      <c r="AE36" s="81"/>
      <c r="AF36" s="81"/>
      <c r="AG36" s="81"/>
      <c r="AH36" s="81"/>
    </row>
    <row r="37" spans="1:34" ht="10.95" customHeight="1" x14ac:dyDescent="0.25">
      <c r="H37" s="81"/>
      <c r="K37" s="81"/>
      <c r="N37" s="81"/>
      <c r="Q37" s="81"/>
      <c r="V37" s="81"/>
      <c r="Y37" s="81"/>
      <c r="AB37" s="81"/>
      <c r="AE37" s="81"/>
      <c r="AH37" s="81"/>
    </row>
    <row r="38" spans="1:34" ht="10.95" customHeight="1" x14ac:dyDescent="0.25">
      <c r="A38" s="14" t="s">
        <v>6</v>
      </c>
      <c r="B38" s="15"/>
      <c r="C38" s="107" t="s">
        <v>15</v>
      </c>
      <c r="D38" s="107" t="s">
        <v>16</v>
      </c>
      <c r="E38" s="109"/>
      <c r="F38" s="107" t="s">
        <v>15</v>
      </c>
      <c r="G38" s="107" t="s">
        <v>16</v>
      </c>
      <c r="H38" s="109"/>
      <c r="I38" s="107" t="s">
        <v>15</v>
      </c>
      <c r="J38" s="107" t="s">
        <v>16</v>
      </c>
      <c r="K38" s="109"/>
      <c r="L38" s="107" t="s">
        <v>15</v>
      </c>
      <c r="M38" s="107" t="s">
        <v>16</v>
      </c>
      <c r="N38" s="109"/>
      <c r="O38" s="107" t="s">
        <v>15</v>
      </c>
      <c r="P38" s="107" t="s">
        <v>16</v>
      </c>
      <c r="Q38" s="109"/>
      <c r="R38" s="113" t="s">
        <v>6</v>
      </c>
      <c r="S38" s="114"/>
      <c r="T38" s="107" t="s">
        <v>15</v>
      </c>
      <c r="U38" s="107" t="s">
        <v>16</v>
      </c>
      <c r="V38" s="109"/>
      <c r="W38" s="107" t="s">
        <v>15</v>
      </c>
      <c r="X38" s="107" t="s">
        <v>16</v>
      </c>
      <c r="Y38" s="109"/>
      <c r="Z38" s="107" t="s">
        <v>15</v>
      </c>
      <c r="AA38" s="107" t="s">
        <v>16</v>
      </c>
      <c r="AB38" s="109"/>
      <c r="AC38" s="107" t="s">
        <v>15</v>
      </c>
      <c r="AD38" s="107" t="s">
        <v>16</v>
      </c>
      <c r="AE38" s="109"/>
      <c r="AF38" s="107" t="s">
        <v>15</v>
      </c>
      <c r="AG38" s="107" t="s">
        <v>16</v>
      </c>
      <c r="AH38" s="109"/>
    </row>
    <row r="39" spans="1:34" ht="10.95" customHeight="1" x14ac:dyDescent="0.25">
      <c r="A39" s="9" t="str">
        <f>IF(ISBLANK(Eignungskriterien!$A11),"",Eignungskriterien!A11)</f>
        <v>EK-1 Qualitätsmanagement</v>
      </c>
      <c r="B39" s="16"/>
      <c r="C39" s="115" t="str">
        <f>IF(ISBLANK(Eignungskriterien!$C11),"",Eignungskriterien!C11)</f>
        <v/>
      </c>
      <c r="D39" s="143"/>
      <c r="E39" s="144"/>
      <c r="F39" s="115" t="str">
        <f>IF(ISBLANK(Eignungskriterien!$D11),"",Eignungskriterien!D11)</f>
        <v/>
      </c>
      <c r="G39" s="143"/>
      <c r="H39" s="144"/>
      <c r="I39" s="115" t="str">
        <f>IF(ISBLANK(Eignungskriterien!$E11),"",Eignungskriterien!E11)</f>
        <v/>
      </c>
      <c r="J39" s="143"/>
      <c r="K39" s="144"/>
      <c r="L39" s="115" t="str">
        <f>IF(ISBLANK(Eignungskriterien!$F11),"",Eignungskriterien!F11)</f>
        <v/>
      </c>
      <c r="M39" s="143"/>
      <c r="N39" s="144"/>
      <c r="O39" s="115" t="str">
        <f>IF(ISBLANK(Eignungskriterien!$G11),"",Eignungskriterien!G11)</f>
        <v/>
      </c>
      <c r="P39" s="143"/>
      <c r="Q39" s="144"/>
      <c r="R39" s="93" t="str">
        <f>$A39</f>
        <v>EK-1 Qualitätsmanagement</v>
      </c>
      <c r="S39" s="94"/>
      <c r="T39" s="115" t="str">
        <f>IF(ISBLANK(Eignungskriterien!$H11),"",Eignungskriterien!H11)</f>
        <v/>
      </c>
      <c r="U39" s="143"/>
      <c r="V39" s="144"/>
      <c r="W39" s="115" t="str">
        <f>IF(ISBLANK(Eignungskriterien!$I11),"",Eignungskriterien!I11)</f>
        <v/>
      </c>
      <c r="X39" s="143"/>
      <c r="Y39" s="144"/>
      <c r="Z39" s="115" t="str">
        <f>IF(ISBLANK(Eignungskriterien!$J11),"",Eignungskriterien!J11)</f>
        <v/>
      </c>
      <c r="AA39" s="143"/>
      <c r="AB39" s="144"/>
      <c r="AC39" s="115" t="str">
        <f>IF(ISBLANK(Eignungskriterien!$K11),"",Eignungskriterien!K11)</f>
        <v/>
      </c>
      <c r="AD39" s="143"/>
      <c r="AE39" s="144"/>
      <c r="AF39" s="115" t="str">
        <f>IF(ISBLANK(Eignungskriterien!$L11),"",Eignungskriterien!L11)</f>
        <v/>
      </c>
      <c r="AG39" s="143"/>
      <c r="AH39" s="144"/>
    </row>
    <row r="40" spans="1:34" ht="10.95" customHeight="1" x14ac:dyDescent="0.25">
      <c r="A40" s="9" t="str">
        <f>IF(ISBLANK(Eignungskriterien!$A12),"",Eignungskriterien!A12)</f>
        <v>EK-2 Umweltmanagement</v>
      </c>
      <c r="B40" s="16"/>
      <c r="C40" s="115" t="str">
        <f>IF(ISBLANK(Eignungskriterien!$C12),"",Eignungskriterien!C12)</f>
        <v/>
      </c>
      <c r="D40" s="143"/>
      <c r="E40" s="144"/>
      <c r="F40" s="115" t="str">
        <f>IF(ISBLANK(Eignungskriterien!$D12),"",Eignungskriterien!D12)</f>
        <v/>
      </c>
      <c r="G40" s="143"/>
      <c r="H40" s="144"/>
      <c r="I40" s="115" t="str">
        <f>IF(ISBLANK(Eignungskriterien!$E12),"",Eignungskriterien!E12)</f>
        <v/>
      </c>
      <c r="J40" s="143"/>
      <c r="K40" s="144"/>
      <c r="L40" s="115" t="str">
        <f>IF(ISBLANK(Eignungskriterien!$F12),"",Eignungskriterien!F12)</f>
        <v/>
      </c>
      <c r="M40" s="143"/>
      <c r="N40" s="144"/>
      <c r="O40" s="115" t="str">
        <f>IF(ISBLANK(Eignungskriterien!$G12),"",Eignungskriterien!G12)</f>
        <v/>
      </c>
      <c r="P40" s="143"/>
      <c r="Q40" s="144"/>
      <c r="R40" s="93" t="str">
        <f t="shared" ref="R40:R45" si="1">$A40</f>
        <v>EK-2 Umweltmanagement</v>
      </c>
      <c r="S40" s="94"/>
      <c r="T40" s="115" t="str">
        <f>IF(ISBLANK(Eignungskriterien!$H12),"",Eignungskriterien!H12)</f>
        <v/>
      </c>
      <c r="U40" s="143"/>
      <c r="V40" s="144"/>
      <c r="W40" s="115" t="str">
        <f>IF(ISBLANK(Eignungskriterien!$I12),"",Eignungskriterien!I12)</f>
        <v/>
      </c>
      <c r="X40" s="143"/>
      <c r="Y40" s="144"/>
      <c r="Z40" s="115" t="str">
        <f>IF(ISBLANK(Eignungskriterien!$J12),"",Eignungskriterien!J12)</f>
        <v/>
      </c>
      <c r="AA40" s="143"/>
      <c r="AB40" s="144"/>
      <c r="AC40" s="115" t="str">
        <f>IF(ISBLANK(Eignungskriterien!$K12),"",Eignungskriterien!K12)</f>
        <v/>
      </c>
      <c r="AD40" s="143"/>
      <c r="AE40" s="144"/>
      <c r="AF40" s="115" t="str">
        <f>IF(ISBLANK(Eignungskriterien!$L12),"",Eignungskriterien!L12)</f>
        <v/>
      </c>
      <c r="AG40" s="143"/>
      <c r="AH40" s="144"/>
    </row>
    <row r="41" spans="1:34" ht="10.95" customHeight="1" x14ac:dyDescent="0.25">
      <c r="A41" s="9" t="str">
        <f>IF(ISBLANK(Eignungskriterien!$A13),"",Eignungskriterien!A13)</f>
        <v>EK-3 Finanzielle Nachweise</v>
      </c>
      <c r="B41" s="16"/>
      <c r="C41" s="115" t="str">
        <f>IF(ISBLANK(Eignungskriterien!$C13),"",Eignungskriterien!C13)</f>
        <v/>
      </c>
      <c r="D41" s="143"/>
      <c r="E41" s="144"/>
      <c r="F41" s="115" t="str">
        <f>IF(ISBLANK(Eignungskriterien!$D13),"",Eignungskriterien!D13)</f>
        <v/>
      </c>
      <c r="G41" s="143"/>
      <c r="H41" s="144"/>
      <c r="I41" s="115" t="str">
        <f>IF(ISBLANK(Eignungskriterien!$E13),"",Eignungskriterien!E13)</f>
        <v/>
      </c>
      <c r="J41" s="143"/>
      <c r="K41" s="144"/>
      <c r="L41" s="115" t="str">
        <f>IF(ISBLANK(Eignungskriterien!$F13),"",Eignungskriterien!F13)</f>
        <v/>
      </c>
      <c r="M41" s="143"/>
      <c r="N41" s="144"/>
      <c r="O41" s="115" t="str">
        <f>IF(ISBLANK(Eignungskriterien!$G13),"",Eignungskriterien!G13)</f>
        <v/>
      </c>
      <c r="P41" s="143"/>
      <c r="Q41" s="144"/>
      <c r="R41" s="116" t="str">
        <f t="shared" si="1"/>
        <v>EK-3 Finanzielle Nachweise</v>
      </c>
      <c r="S41" s="94"/>
      <c r="T41" s="115" t="str">
        <f>IF(ISBLANK(Eignungskriterien!$H13),"",Eignungskriterien!H13)</f>
        <v/>
      </c>
      <c r="U41" s="143"/>
      <c r="V41" s="144"/>
      <c r="W41" s="115" t="str">
        <f>IF(ISBLANK(Eignungskriterien!$I13),"",Eignungskriterien!I13)</f>
        <v/>
      </c>
      <c r="X41" s="143"/>
      <c r="Y41" s="144"/>
      <c r="Z41" s="115" t="str">
        <f>IF(ISBLANK(Eignungskriterien!$J13),"",Eignungskriterien!J13)</f>
        <v/>
      </c>
      <c r="AA41" s="143"/>
      <c r="AB41" s="144"/>
      <c r="AC41" s="115" t="str">
        <f>IF(ISBLANK(Eignungskriterien!$K13),"",Eignungskriterien!K13)</f>
        <v/>
      </c>
      <c r="AD41" s="143"/>
      <c r="AE41" s="144"/>
      <c r="AF41" s="115" t="str">
        <f>IF(ISBLANK(Eignungskriterien!$L13),"",Eignungskriterien!L13)</f>
        <v/>
      </c>
      <c r="AG41" s="143"/>
      <c r="AH41" s="144"/>
    </row>
    <row r="42" spans="1:34" ht="10.95" customHeight="1" x14ac:dyDescent="0.25">
      <c r="A42" s="9" t="str">
        <f>IF(ISBLANK(Eignungskriterien!$A14),"",Eignungskriterien!A14)</f>
        <v>EK-4 Personelle Ressourcen</v>
      </c>
      <c r="B42" s="16"/>
      <c r="C42" s="115" t="str">
        <f>IF(ISBLANK(Eignungskriterien!$C14),"",Eignungskriterien!C14)</f>
        <v/>
      </c>
      <c r="D42" s="143"/>
      <c r="E42" s="144"/>
      <c r="F42" s="115" t="str">
        <f>IF(ISBLANK(Eignungskriterien!$D14),"",Eignungskriterien!D14)</f>
        <v/>
      </c>
      <c r="G42" s="143"/>
      <c r="H42" s="144"/>
      <c r="I42" s="115" t="str">
        <f>IF(ISBLANK(Eignungskriterien!$E14),"",Eignungskriterien!E14)</f>
        <v/>
      </c>
      <c r="J42" s="143"/>
      <c r="K42" s="144"/>
      <c r="L42" s="115" t="str">
        <f>IF(ISBLANK(Eignungskriterien!$F14),"",Eignungskriterien!F14)</f>
        <v/>
      </c>
      <c r="M42" s="143"/>
      <c r="N42" s="144"/>
      <c r="O42" s="115" t="str">
        <f>IF(ISBLANK(Eignungskriterien!$G14),"",Eignungskriterien!G14)</f>
        <v/>
      </c>
      <c r="P42" s="143"/>
      <c r="Q42" s="144"/>
      <c r="R42" s="116" t="str">
        <f t="shared" si="1"/>
        <v>EK-4 Personelle Ressourcen</v>
      </c>
      <c r="S42" s="94"/>
      <c r="T42" s="115" t="str">
        <f>IF(ISBLANK(Eignungskriterien!$H14),"",Eignungskriterien!H14)</f>
        <v/>
      </c>
      <c r="U42" s="143"/>
      <c r="V42" s="144"/>
      <c r="W42" s="115" t="str">
        <f>IF(ISBLANK(Eignungskriterien!$I14),"",Eignungskriterien!I14)</f>
        <v/>
      </c>
      <c r="X42" s="143"/>
      <c r="Y42" s="144"/>
      <c r="Z42" s="115" t="str">
        <f>IF(ISBLANK(Eignungskriterien!$J14),"",Eignungskriterien!J14)</f>
        <v/>
      </c>
      <c r="AA42" s="143"/>
      <c r="AB42" s="144"/>
      <c r="AC42" s="115" t="str">
        <f>IF(ISBLANK(Eignungskriterien!$K14),"",Eignungskriterien!K14)</f>
        <v/>
      </c>
      <c r="AD42" s="143"/>
      <c r="AE42" s="144"/>
      <c r="AF42" s="115" t="str">
        <f>IF(ISBLANK(Eignungskriterien!$L14),"",Eignungskriterien!L14)</f>
        <v/>
      </c>
      <c r="AG42" s="143"/>
      <c r="AH42" s="144"/>
    </row>
    <row r="43" spans="1:34" ht="10.95" customHeight="1" x14ac:dyDescent="0.25">
      <c r="A43" s="9" t="str">
        <f>IF(ISBLANK(Eignungskriterien!$A15),"",Eignungskriterien!A15)</f>
        <v>EK-5 Fachkompetenz Mandatsleiter</v>
      </c>
      <c r="B43" s="16"/>
      <c r="C43" s="115" t="str">
        <f>IF(ISBLANK(Eignungskriterien!$C15),"",Eignungskriterien!C15)</f>
        <v/>
      </c>
      <c r="D43" s="143"/>
      <c r="E43" s="144"/>
      <c r="F43" s="115" t="str">
        <f>IF(ISBLANK(Eignungskriterien!$D15),"",Eignungskriterien!D15)</f>
        <v/>
      </c>
      <c r="G43" s="143"/>
      <c r="H43" s="144"/>
      <c r="I43" s="115" t="str">
        <f>IF(ISBLANK(Eignungskriterien!$E15),"",Eignungskriterien!E15)</f>
        <v/>
      </c>
      <c r="J43" s="143"/>
      <c r="K43" s="144"/>
      <c r="L43" s="115" t="str">
        <f>IF(ISBLANK(Eignungskriterien!$F15),"",Eignungskriterien!F15)</f>
        <v/>
      </c>
      <c r="M43" s="143"/>
      <c r="N43" s="144"/>
      <c r="O43" s="115" t="str">
        <f>IF(ISBLANK(Eignungskriterien!$G15),"",Eignungskriterien!G15)</f>
        <v/>
      </c>
      <c r="P43" s="143"/>
      <c r="Q43" s="144"/>
      <c r="R43" s="116" t="str">
        <f t="shared" si="1"/>
        <v>EK-5 Fachkompetenz Mandatsleiter</v>
      </c>
      <c r="S43" s="94"/>
      <c r="T43" s="115" t="str">
        <f>IF(ISBLANK(Eignungskriterien!$H15),"",Eignungskriterien!H15)</f>
        <v/>
      </c>
      <c r="U43" s="143"/>
      <c r="V43" s="144"/>
      <c r="W43" s="115" t="str">
        <f>IF(ISBLANK(Eignungskriterien!$I15),"",Eignungskriterien!I15)</f>
        <v/>
      </c>
      <c r="X43" s="143"/>
      <c r="Y43" s="144"/>
      <c r="Z43" s="115" t="str">
        <f>IF(ISBLANK(Eignungskriterien!$J15),"",Eignungskriterien!J15)</f>
        <v/>
      </c>
      <c r="AA43" s="143"/>
      <c r="AB43" s="144"/>
      <c r="AC43" s="115" t="str">
        <f>IF(ISBLANK(Eignungskriterien!$K15),"",Eignungskriterien!K15)</f>
        <v/>
      </c>
      <c r="AD43" s="143"/>
      <c r="AE43" s="144"/>
      <c r="AF43" s="115" t="str">
        <f>IF(ISBLANK(Eignungskriterien!$L15),"",Eignungskriterien!L15)</f>
        <v/>
      </c>
      <c r="AG43" s="143"/>
      <c r="AH43" s="144"/>
    </row>
    <row r="44" spans="1:34" ht="10.95" customHeight="1" x14ac:dyDescent="0.25">
      <c r="A44" s="9" t="str">
        <f>IF(ISBLANK(Eignungskriterien!$A16),"",Eignungskriterien!A16)</f>
        <v>EK-6 Referenz</v>
      </c>
      <c r="B44" s="16"/>
      <c r="C44" s="115" t="str">
        <f>IF(ISBLANK(Eignungskriterien!$C16),"",Eignungskriterien!C16)</f>
        <v/>
      </c>
      <c r="D44" s="143"/>
      <c r="E44" s="144"/>
      <c r="F44" s="115" t="str">
        <f>IF(ISBLANK(Eignungskriterien!$D16),"",Eignungskriterien!D16)</f>
        <v/>
      </c>
      <c r="G44" s="143"/>
      <c r="H44" s="144"/>
      <c r="I44" s="115" t="str">
        <f>IF(ISBLANK(Eignungskriterien!$E16),"",Eignungskriterien!E16)</f>
        <v/>
      </c>
      <c r="J44" s="143"/>
      <c r="K44" s="144"/>
      <c r="L44" s="115" t="str">
        <f>IF(ISBLANK(Eignungskriterien!$F16),"",Eignungskriterien!F16)</f>
        <v/>
      </c>
      <c r="M44" s="143"/>
      <c r="N44" s="144"/>
      <c r="O44" s="115" t="str">
        <f>IF(ISBLANK(Eignungskriterien!$G16),"",Eignungskriterien!G16)</f>
        <v/>
      </c>
      <c r="P44" s="143"/>
      <c r="Q44" s="144"/>
      <c r="R44" s="116" t="str">
        <f t="shared" si="1"/>
        <v>EK-6 Referenz</v>
      </c>
      <c r="S44" s="94"/>
      <c r="T44" s="115" t="str">
        <f>IF(ISBLANK(Eignungskriterien!$H16),"",Eignungskriterien!H16)</f>
        <v/>
      </c>
      <c r="U44" s="143"/>
      <c r="V44" s="144"/>
      <c r="W44" s="115" t="str">
        <f>IF(ISBLANK(Eignungskriterien!$I16),"",Eignungskriterien!I16)</f>
        <v/>
      </c>
      <c r="X44" s="143"/>
      <c r="Y44" s="144"/>
      <c r="Z44" s="115" t="str">
        <f>IF(ISBLANK(Eignungskriterien!$J16),"",Eignungskriterien!J16)</f>
        <v/>
      </c>
      <c r="AA44" s="143"/>
      <c r="AB44" s="144"/>
      <c r="AC44" s="115" t="str">
        <f>IF(ISBLANK(Eignungskriterien!$K16),"",Eignungskriterien!K16)</f>
        <v/>
      </c>
      <c r="AD44" s="143"/>
      <c r="AE44" s="144"/>
      <c r="AF44" s="115" t="str">
        <f>IF(ISBLANK(Eignungskriterien!$L16),"",Eignungskriterien!L16)</f>
        <v/>
      </c>
      <c r="AG44" s="143"/>
      <c r="AH44" s="144"/>
    </row>
    <row r="45" spans="1:34" ht="10.95" customHeight="1" x14ac:dyDescent="0.25">
      <c r="A45" s="9" t="str">
        <f>IF(ISBLANK(Eignungskriterien!$A17),"",Eignungskriterien!A17)</f>
        <v>EK-7 Begehung</v>
      </c>
      <c r="B45" s="17"/>
      <c r="C45" s="115" t="str">
        <f>IF(ISBLANK(Eignungskriterien!$C17),"",Eignungskriterien!C17)</f>
        <v/>
      </c>
      <c r="D45" s="167"/>
      <c r="E45" s="168"/>
      <c r="F45" s="115" t="str">
        <f>IF(ISBLANK(Eignungskriterien!$D17),"",Eignungskriterien!D17)</f>
        <v/>
      </c>
      <c r="G45" s="167"/>
      <c r="H45" s="168"/>
      <c r="I45" s="117" t="str">
        <f>IF(ISBLANK(Eignungskriterien!$E17),"",Eignungskriterien!E17)</f>
        <v/>
      </c>
      <c r="J45" s="167"/>
      <c r="K45" s="168"/>
      <c r="L45" s="117" t="str">
        <f>IF(ISBLANK(Eignungskriterien!$F17),"",Eignungskriterien!F17)</f>
        <v/>
      </c>
      <c r="M45" s="167"/>
      <c r="N45" s="168"/>
      <c r="O45" s="117" t="str">
        <f>IF(ISBLANK(Eignungskriterien!$G17),"",Eignungskriterien!G17)</f>
        <v/>
      </c>
      <c r="P45" s="167"/>
      <c r="Q45" s="168"/>
      <c r="R45" s="118" t="str">
        <f t="shared" si="1"/>
        <v>EK-7 Begehung</v>
      </c>
      <c r="S45" s="105"/>
      <c r="T45" s="117" t="str">
        <f>IF(ISBLANK(Eignungskriterien!$H17),"",Eignungskriterien!H17)</f>
        <v/>
      </c>
      <c r="U45" s="167"/>
      <c r="V45" s="168"/>
      <c r="W45" s="117" t="str">
        <f>IF(ISBLANK(Eignungskriterien!$I17),"",Eignungskriterien!I17)</f>
        <v/>
      </c>
      <c r="X45" s="167"/>
      <c r="Y45" s="168"/>
      <c r="Z45" s="117" t="str">
        <f>IF(ISBLANK(Eignungskriterien!$J17),"",Eignungskriterien!J17)</f>
        <v/>
      </c>
      <c r="AA45" s="167"/>
      <c r="AB45" s="168"/>
      <c r="AC45" s="117" t="str">
        <f>IF(ISBLANK(Eignungskriterien!$K17),"",Eignungskriterien!K17)</f>
        <v/>
      </c>
      <c r="AD45" s="167"/>
      <c r="AE45" s="168"/>
      <c r="AF45" s="117" t="str">
        <f>IF(ISBLANK(Eignungskriterien!$L17),"",Eignungskriterien!L17)</f>
        <v/>
      </c>
      <c r="AG45" s="167"/>
      <c r="AH45" s="168"/>
    </row>
    <row r="46" spans="1:34" ht="10.95" customHeight="1" x14ac:dyDescent="0.25">
      <c r="A46" s="119" t="s">
        <v>94</v>
      </c>
      <c r="B46" s="120"/>
      <c r="C46" s="121"/>
      <c r="D46" s="158" t="str">
        <f>IF(AND(C39="",C40="",C41="",C42="",C43="",C44="",C45=""),"",Eignungskriterien!C$19)</f>
        <v/>
      </c>
      <c r="E46" s="159"/>
      <c r="F46" s="121"/>
      <c r="G46" s="158" t="str">
        <f>IF(AND(F39="",F40="",F41="",F42="",F43="",F44="",F45=""),"",Eignungskriterien!D$19)</f>
        <v/>
      </c>
      <c r="H46" s="159"/>
      <c r="I46" s="100"/>
      <c r="J46" s="158" t="str">
        <f>IF(AND(I39="",I40="",I41="",I42="",I43="",I44="",I45=""),"",Eignungskriterien!E$19)</f>
        <v/>
      </c>
      <c r="K46" s="159"/>
      <c r="L46" s="100"/>
      <c r="M46" s="158" t="str">
        <f>IF(AND(L39="",L40="",L41="",L42="",L43="",L44="",L45=""),"",Eignungskriterien!F$19)</f>
        <v/>
      </c>
      <c r="N46" s="159"/>
      <c r="O46" s="100"/>
      <c r="P46" s="158" t="str">
        <f>IF(AND(O39="",O40="",O41="",O42="",O43="",O44="",O45=""),"",Eignungskriterien!G$19)</f>
        <v/>
      </c>
      <c r="Q46" s="159"/>
      <c r="R46" s="99" t="str">
        <f>A46</f>
        <v>Beim Verfahren zugelassen</v>
      </c>
      <c r="S46" s="105"/>
      <c r="T46" s="100"/>
      <c r="U46" s="158" t="str">
        <f>IF(AND(T39="",T40="",T41="",T42="",T43="",T44="",T45=""),"",Eignungskriterien!H$19)</f>
        <v/>
      </c>
      <c r="V46" s="159"/>
      <c r="W46" s="100"/>
      <c r="X46" s="158" t="str">
        <f>IF(AND(W39="",W40="",W41="",W42="",W43="",W44="",W45=""),"",Eignungskriterien!I$19)</f>
        <v/>
      </c>
      <c r="Y46" s="159"/>
      <c r="Z46" s="100"/>
      <c r="AA46" s="158" t="str">
        <f>IF(AND(Z39="",Z40="",Z41="",Z42="",Z43="",Z44="",Z45=""),"",Eignungskriterien!J$19)</f>
        <v/>
      </c>
      <c r="AB46" s="159"/>
      <c r="AC46" s="100"/>
      <c r="AD46" s="158" t="str">
        <f>IF(AND(AC39="",AC40="",AC41="",AC42="",AC43="",AC44="",AC45=""),"",Eignungskriterien!K$19)</f>
        <v/>
      </c>
      <c r="AE46" s="159"/>
      <c r="AF46" s="100"/>
      <c r="AG46" s="158" t="str">
        <f>IF(AND(AF39="",AF40="",AF41="",AF42="",AF43="",AF44="",AF45=""),"",Eignungskriterien!L$19)</f>
        <v/>
      </c>
      <c r="AH46" s="159"/>
    </row>
    <row r="47" spans="1:34" ht="10.95" customHeight="1" x14ac:dyDescent="0.25">
      <c r="C47" s="122"/>
      <c r="H47" s="81"/>
      <c r="K47" s="81"/>
      <c r="N47" s="81"/>
      <c r="Q47" s="81"/>
      <c r="V47" s="81"/>
      <c r="Y47" s="81"/>
      <c r="AB47" s="81"/>
      <c r="AE47" s="81"/>
      <c r="AH47" s="81"/>
    </row>
    <row r="48" spans="1:34" s="251" customFormat="1" ht="10.95" customHeight="1" x14ac:dyDescent="0.2">
      <c r="A48" s="247" t="s">
        <v>7</v>
      </c>
      <c r="B48" s="248" t="s">
        <v>17</v>
      </c>
      <c r="C48" s="249" t="s">
        <v>19</v>
      </c>
      <c r="D48" s="249" t="s">
        <v>18</v>
      </c>
      <c r="E48" s="245" t="s">
        <v>20</v>
      </c>
      <c r="F48" s="249" t="s">
        <v>19</v>
      </c>
      <c r="G48" s="249" t="s">
        <v>18</v>
      </c>
      <c r="H48" s="245" t="s">
        <v>20</v>
      </c>
      <c r="I48" s="249" t="s">
        <v>19</v>
      </c>
      <c r="J48" s="249" t="s">
        <v>18</v>
      </c>
      <c r="K48" s="245" t="s">
        <v>20</v>
      </c>
      <c r="L48" s="249" t="s">
        <v>19</v>
      </c>
      <c r="M48" s="249" t="s">
        <v>18</v>
      </c>
      <c r="N48" s="245" t="s">
        <v>20</v>
      </c>
      <c r="O48" s="249" t="s">
        <v>19</v>
      </c>
      <c r="P48" s="249" t="s">
        <v>18</v>
      </c>
      <c r="Q48" s="245" t="s">
        <v>20</v>
      </c>
      <c r="R48" s="250" t="s">
        <v>7</v>
      </c>
      <c r="S48" s="248" t="s">
        <v>17</v>
      </c>
      <c r="T48" s="249" t="s">
        <v>19</v>
      </c>
      <c r="U48" s="249" t="s">
        <v>18</v>
      </c>
      <c r="V48" s="245" t="s">
        <v>20</v>
      </c>
      <c r="W48" s="249" t="s">
        <v>19</v>
      </c>
      <c r="X48" s="249" t="s">
        <v>18</v>
      </c>
      <c r="Y48" s="245" t="s">
        <v>20</v>
      </c>
      <c r="Z48" s="249" t="s">
        <v>19</v>
      </c>
      <c r="AA48" s="249" t="s">
        <v>18</v>
      </c>
      <c r="AB48" s="245" t="s">
        <v>20</v>
      </c>
      <c r="AC48" s="249" t="s">
        <v>19</v>
      </c>
      <c r="AD48" s="249" t="s">
        <v>18</v>
      </c>
      <c r="AE48" s="245" t="s">
        <v>20</v>
      </c>
      <c r="AF48" s="249" t="s">
        <v>19</v>
      </c>
      <c r="AG48" s="249" t="s">
        <v>18</v>
      </c>
      <c r="AH48" s="245" t="s">
        <v>20</v>
      </c>
    </row>
    <row r="49" spans="1:35" s="251" customFormat="1" ht="10.95" customHeight="1" x14ac:dyDescent="0.2">
      <c r="A49" s="9" t="s">
        <v>241</v>
      </c>
      <c r="B49" s="253">
        <v>0.7</v>
      </c>
      <c r="C49" s="254" t="str">
        <f>IF(ISNUMBER(D49),D49*$B49,"")</f>
        <v/>
      </c>
      <c r="D49" s="255" t="str">
        <f>IF(ISBLANK(E27),"",5-(IF(EXACT($B$9,$B$12),0.2,IF(EXACT($B$9,$B$13),0.1,0.05))*(E30-MIN(Datenblatt!$G7:$G16))/(MIN(Datenblatt!$G7:$G16)/100)))</f>
        <v/>
      </c>
      <c r="E49" s="246"/>
      <c r="F49" s="254" t="str">
        <f>IF(ISNUMBER(G49),G49*$B49,"")</f>
        <v/>
      </c>
      <c r="G49" s="255" t="str">
        <f>IF(ISBLANK(H27),"",5-(IF(EXACT($B$9,$B$12),0.2,IF(EXACT($B$9,$B$13),0.1,0.05))*(H30-MIN(Datenblatt!$G7:$G16))/(MIN(Datenblatt!$G7:$G16)/100)))</f>
        <v/>
      </c>
      <c r="H49" s="246"/>
      <c r="I49" s="254" t="str">
        <f>IF(ISNUMBER(J49),J49*$B49,"")</f>
        <v/>
      </c>
      <c r="J49" s="255" t="str">
        <f>IF(ISBLANK(K27),"",5-(IF(EXACT($B$9,$B$12),0.2,IF(EXACT($B$9,$B$13),0.1,0.05))*(K30-MIN(Datenblatt!$G7:$G16))/(MIN(Datenblatt!$G7:$G16)/100)))</f>
        <v/>
      </c>
      <c r="K49" s="246"/>
      <c r="L49" s="254" t="str">
        <f>IF(ISNUMBER(M49),M49*$B49,"")</f>
        <v/>
      </c>
      <c r="M49" s="255" t="str">
        <f>IF(ISBLANK(N27),"",5-(IF(EXACT($B$9,$B$12),0.2,IF(EXACT($B$9,$B$13),0.1,0.05))*(N30-MIN(Datenblatt!$G7:$G16))/(MIN(Datenblatt!$G7:$G16)/100)))</f>
        <v/>
      </c>
      <c r="N49" s="246"/>
      <c r="O49" s="254" t="str">
        <f>IF(ISNUMBER(P49),P49*$B49,"")</f>
        <v/>
      </c>
      <c r="P49" s="255" t="str">
        <f>IF(ISBLANK(Q27),"",5-(IF(EXACT($B$9,$B$12),0.2,IF(EXACT($B$9,$B$13),0.1,0.05))*(Q30-MIN(Datenblatt!$G7:$G16))/(MIN(Datenblatt!$G7:$G16)/100)))</f>
        <v/>
      </c>
      <c r="Q49" s="246"/>
      <c r="R49" s="252" t="str">
        <f>$A49</f>
        <v>ZK-1 Preis (ohne MwSt)</v>
      </c>
      <c r="S49" s="256">
        <f>$B49</f>
        <v>0.7</v>
      </c>
      <c r="T49" s="254" t="str">
        <f>IF(ISNUMBER(U49),U49*$B49,"")</f>
        <v/>
      </c>
      <c r="U49" s="255" t="str">
        <f>IF(ISBLANK(V27),"",5-(IF(EXACT($B$9,$B$12),0.2,IF(EXACT($B$9,$B$13),0.1,0.05))*(V30-MIN(Datenblatt!$G7:$G16))/(MIN(Datenblatt!$G7:$G16)/100)))</f>
        <v/>
      </c>
      <c r="V49" s="246"/>
      <c r="W49" s="254" t="str">
        <f>IF(ISNUMBER(X49),X49*$B49,"")</f>
        <v/>
      </c>
      <c r="X49" s="255" t="str">
        <f>IF(ISBLANK(Y27),"",5-(IF(EXACT($B$9,$B$12),0.2,IF(EXACT($B$9,$B$13),0.1,0.05))*(Y30-MIN(Datenblatt!$G7:$G16))/(MIN(Datenblatt!$G7:$G16)/100)))</f>
        <v/>
      </c>
      <c r="Y49" s="246"/>
      <c r="Z49" s="254" t="str">
        <f>IF(ISNUMBER(AA49),AA49*$B49,"")</f>
        <v/>
      </c>
      <c r="AA49" s="255" t="str">
        <f>IF(ISBLANK(AB27),"",5-(IF(EXACT($B$9,$B$12),0.2,IF(EXACT($B$9,$B$13),0.1,0.05))*(AB30-MIN(Datenblatt!$G7:$G16))/(MIN(Datenblatt!$G7:$G16)/100)))</f>
        <v/>
      </c>
      <c r="AB49" s="246"/>
      <c r="AC49" s="254" t="str">
        <f>IF(ISNUMBER(AD49),AD49*$B49,"")</f>
        <v/>
      </c>
      <c r="AD49" s="255" t="str">
        <f>IF(ISBLANK(AE27),"",5-(IF(EXACT($B$9,$B$12),0.2,IF(EXACT($B$9,$B$13),0.1,0.05))*(AE30-MIN(Datenblatt!$G7:$G16))/(MIN(Datenblatt!$G7:$G16)/100)))</f>
        <v/>
      </c>
      <c r="AE49" s="246"/>
      <c r="AF49" s="254" t="str">
        <f>IF(ISNUMBER(AG49),AG49*$B49,"")</f>
        <v/>
      </c>
      <c r="AG49" s="255" t="str">
        <f>IF(ISBLANK(AH27),"",5-(IF(EXACT($B$9,$B$12),0.2,IF(EXACT($B$9,$B$13),0.1,0.05))*(AH30-MIN(Datenblatt!$G7:$G16))/(MIN(Datenblatt!$G7:$G16)/100)))</f>
        <v/>
      </c>
      <c r="AH49" s="246"/>
    </row>
    <row r="50" spans="1:35" s="251" customFormat="1" ht="10.95" customHeight="1" x14ac:dyDescent="0.2">
      <c r="A50" s="9" t="str">
        <f>IF(ISBLANK('Bewertung ZK-2'!C19),"",'Bewertung ZK-2'!C19)</f>
        <v>ZK-2 Bauprogramm</v>
      </c>
      <c r="B50" s="256">
        <f>IF(ISBLANK('Bewertung ZK-2'!C$9),"",'Bewertung ZK-2'!C$9)</f>
        <v>0.2</v>
      </c>
      <c r="C50" s="254">
        <f>IF(ISBLANK('Bewertung ZK-2'!$G$19),"",D50*$B50)</f>
        <v>0.60000000000000009</v>
      </c>
      <c r="D50" s="255">
        <f>IF(ISBLANK('Bewertung ZK-2'!$G$19),"",'Bewertung ZK-2'!$G$19)</f>
        <v>3</v>
      </c>
      <c r="E50" s="246"/>
      <c r="F50" s="254">
        <f>IF(ISBLANK('Bewertung ZK-2'!$G$20),"",G50*$B50)</f>
        <v>0</v>
      </c>
      <c r="G50" s="255">
        <f>IF(ISBLANK('Bewertung ZK-2'!$G$20),"",'Bewertung ZK-2'!$G$20)</f>
        <v>0</v>
      </c>
      <c r="H50" s="246"/>
      <c r="I50" s="254">
        <f>IF(ISBLANK('Bewertung ZK-2'!$G$21),"",J50*$B50)</f>
        <v>0.8</v>
      </c>
      <c r="J50" s="255">
        <f>IF(ISBLANK('Bewertung ZK-2'!$G$21),"",'Bewertung ZK-2'!$G$21)</f>
        <v>4</v>
      </c>
      <c r="K50" s="246"/>
      <c r="L50" s="254">
        <f>IF(ISBLANK('Bewertung ZK-2'!$G$22),"",M50*$B50)</f>
        <v>0.4</v>
      </c>
      <c r="M50" s="255">
        <f>IF(ISBLANK('Bewertung ZK-2'!$G$22),"",'Bewertung ZK-2'!$G$22)</f>
        <v>2</v>
      </c>
      <c r="N50" s="246"/>
      <c r="O50" s="254">
        <f>IF(ISBLANK('Bewertung ZK-2'!$G$23),"",P50*$B50)</f>
        <v>0.4</v>
      </c>
      <c r="P50" s="255">
        <f>IF(ISBLANK('Bewertung ZK-2'!$G$23),"",'Bewertung ZK-2'!$G$23)</f>
        <v>2</v>
      </c>
      <c r="Q50" s="246"/>
      <c r="R50" s="257" t="str">
        <f t="shared" ref="R50:R55" si="2">$A50</f>
        <v>ZK-2 Bauprogramm</v>
      </c>
      <c r="S50" s="256">
        <f t="shared" ref="S50:S55" si="3">$B50</f>
        <v>0.2</v>
      </c>
      <c r="T50" s="254">
        <f>IF(ISBLANK('Bewertung ZK-2'!$G$24),"",U50*$B50)</f>
        <v>0.60000000000000009</v>
      </c>
      <c r="U50" s="255">
        <f>IF(ISBLANK('Bewertung ZK-2'!$G$24),"",'Bewertung ZK-2'!$G$24)</f>
        <v>3</v>
      </c>
      <c r="V50" s="246"/>
      <c r="W50" s="254">
        <f>IF(ISBLANK('Bewertung ZK-2'!$G$25),"",X50*$B50)</f>
        <v>0.60000000000000009</v>
      </c>
      <c r="X50" s="255">
        <f>IF(ISBLANK('Bewertung ZK-2'!$G$25),"",'Bewertung ZK-2'!$G$25)</f>
        <v>3</v>
      </c>
      <c r="Y50" s="246"/>
      <c r="Z50" s="254">
        <f>IF(ISBLANK('Bewertung ZK-2'!$G26),"",AA50*$B50)</f>
        <v>0.8</v>
      </c>
      <c r="AA50" s="255">
        <f>IF(ISBLANK('Bewertung ZK-2'!$G$26),"",'Bewertung ZK-2'!$G$26)</f>
        <v>4</v>
      </c>
      <c r="AB50" s="246"/>
      <c r="AC50" s="254">
        <f>IF(ISBLANK('Bewertung ZK-2'!$G27),"",AD50*$B50)</f>
        <v>0.60000000000000009</v>
      </c>
      <c r="AD50" s="255">
        <f>IF(ISBLANK('Bewertung ZK-2'!$G$27),"",'Bewertung ZK-2'!$G$27)</f>
        <v>3</v>
      </c>
      <c r="AE50" s="246"/>
      <c r="AF50" s="254">
        <f>IF(ISBLANK('Bewertung ZK-2'!$G$28),"",AG50*$B50)</f>
        <v>1</v>
      </c>
      <c r="AG50" s="255">
        <f>IF(ISBLANK('Bewertung ZK-2'!$G$28),"",'Bewertung ZK-2'!$G$28)</f>
        <v>5</v>
      </c>
      <c r="AH50" s="246"/>
    </row>
    <row r="51" spans="1:35" s="251" customFormat="1" ht="10.95" customHeight="1" x14ac:dyDescent="0.2">
      <c r="A51" s="9" t="str">
        <f>IF(ISBLANK('Bewertung ZK-3'!C19),"",'Bewertung ZK-3'!C19)</f>
        <v>ZK-3 Jugendförderung</v>
      </c>
      <c r="B51" s="256">
        <f>IF(ISBLANK('Bewertung ZK-3'!C$9),"",'Bewertung ZK-3'!C$9)</f>
        <v>0.1</v>
      </c>
      <c r="C51" s="254">
        <f>IF(ISBLANK('Bewertung ZK-3'!$G$19),"",D51*$B51)</f>
        <v>0.4</v>
      </c>
      <c r="D51" s="255">
        <f>IF(ISBLANK('Bewertung ZK-3'!$G$19),"",'Bewertung ZK-3'!$G$19)</f>
        <v>4</v>
      </c>
      <c r="E51" s="246"/>
      <c r="F51" s="254">
        <f>IF(ISBLANK('Bewertung ZK-3'!$G$20),"",G51*$B51)</f>
        <v>0</v>
      </c>
      <c r="G51" s="255">
        <f>IF(ISBLANK('Bewertung ZK-3'!$G$20),"",'Bewertung ZK-3'!$G$20)</f>
        <v>0</v>
      </c>
      <c r="H51" s="246"/>
      <c r="I51" s="254">
        <f>IF(ISBLANK('Bewertung ZK-3'!$G$21),"",J51*$B51)</f>
        <v>0.5</v>
      </c>
      <c r="J51" s="255">
        <f>IF(ISBLANK('Bewertung ZK-3'!$G$21),"",'Bewertung ZK-3'!$G$21)</f>
        <v>5</v>
      </c>
      <c r="K51" s="246"/>
      <c r="L51" s="254">
        <f>IF(ISBLANK('Bewertung ZK-3'!$G$22),"",M51*$B51)</f>
        <v>0.30000000000000004</v>
      </c>
      <c r="M51" s="255">
        <f>IF(ISBLANK('Bewertung ZK-3'!$G$22),"",'Bewertung ZK-3'!$G$22)</f>
        <v>3</v>
      </c>
      <c r="N51" s="246"/>
      <c r="O51" s="254">
        <f>IF(ISBLANK('Bewertung ZK-3'!$G$23),"",P51*$B51)</f>
        <v>0.30000000000000004</v>
      </c>
      <c r="P51" s="255">
        <f>IF(ISBLANK('Bewertung ZK-3'!$G$23),"",'Bewertung ZK-3'!$G$23)</f>
        <v>3</v>
      </c>
      <c r="Q51" s="246"/>
      <c r="R51" s="257" t="str">
        <f t="shared" si="2"/>
        <v>ZK-3 Jugendförderung</v>
      </c>
      <c r="S51" s="256">
        <f t="shared" si="3"/>
        <v>0.1</v>
      </c>
      <c r="T51" s="254">
        <f>IF(ISBLANK('Bewertung ZK-3'!$G$24),"",U51*$B51)</f>
        <v>0.30000000000000004</v>
      </c>
      <c r="U51" s="255">
        <f>IF(ISBLANK('Bewertung ZK-3'!$G$24),"",'Bewertung ZK-3'!$G$24)</f>
        <v>3</v>
      </c>
      <c r="V51" s="246"/>
      <c r="W51" s="254">
        <f>IF(ISBLANK('Bewertung ZK-3'!$G$25),"",X51*$B51)</f>
        <v>0.30000000000000004</v>
      </c>
      <c r="X51" s="255">
        <f>IF(ISBLANK('Bewertung ZK-3'!$G$25),"",'Bewertung ZK-3'!$G$25)</f>
        <v>3</v>
      </c>
      <c r="Y51" s="246"/>
      <c r="Z51" s="254">
        <f>IF(ISBLANK('Bewertung ZK-3'!$G$26),"",AA51*$B51)</f>
        <v>0.30000000000000004</v>
      </c>
      <c r="AA51" s="255">
        <f>IF(ISBLANK('Bewertung ZK-3'!$G$26),"",'Bewertung ZK-3'!$G$26)</f>
        <v>3</v>
      </c>
      <c r="AB51" s="246"/>
      <c r="AC51" s="254">
        <f>IF(ISBLANK('Bewertung ZK-3'!$G$27),"",AD51*$B51)</f>
        <v>0.30000000000000004</v>
      </c>
      <c r="AD51" s="255">
        <f>IF(ISBLANK('Bewertung ZK-3'!$G$27),"",'Bewertung ZK-3'!$G$27)</f>
        <v>3</v>
      </c>
      <c r="AE51" s="246"/>
      <c r="AF51" s="254">
        <f>IF(ISBLANK('Bewertung ZK-3'!$G$28),"",AG51*$B51)</f>
        <v>0.30000000000000004</v>
      </c>
      <c r="AG51" s="255">
        <f>IF(ISBLANK('Bewertung ZK-3'!$G$28),"",'Bewertung ZK-3'!$G$28)</f>
        <v>3</v>
      </c>
      <c r="AH51" s="246"/>
    </row>
    <row r="52" spans="1:35" s="251" customFormat="1" ht="10.95" customHeight="1" x14ac:dyDescent="0.2">
      <c r="A52" s="9" t="str">
        <f>IF(ISBLANK('Bewertung ZK-4'!C19),"",'Bewertung ZK-4'!C19)</f>
        <v>ZK-4 Bezeichnung</v>
      </c>
      <c r="B52" s="256" t="str">
        <f>IF(ISBLANK('Bewertung ZK-4'!C$9),"",'Bewertung ZK-4'!C$9)</f>
        <v/>
      </c>
      <c r="C52" s="254" t="str">
        <f>IF(ISBLANK('Bewertung ZK-4'!$G$19),"",D52*$B52)</f>
        <v/>
      </c>
      <c r="D52" s="255" t="str">
        <f>IF(ISBLANK('Bewertung ZK-4'!$G$19),"",'Bewertung ZK-4'!$G$19)</f>
        <v/>
      </c>
      <c r="E52" s="246"/>
      <c r="F52" s="254" t="str">
        <f>IF(ISBLANK('Bewertung ZK-4'!$G$20),"",G52*$B52)</f>
        <v/>
      </c>
      <c r="G52" s="255" t="str">
        <f>IF(ISBLANK('Bewertung ZK-4'!$G$20),"",'Bewertung ZK-4'!$G$20)</f>
        <v/>
      </c>
      <c r="H52" s="246"/>
      <c r="I52" s="254" t="str">
        <f>IF(ISBLANK('Bewertung ZK-4'!$G$21),"",J52*$B52)</f>
        <v/>
      </c>
      <c r="J52" s="255" t="str">
        <f>IF(ISBLANK('Bewertung ZK-4'!$G$21),"",'Bewertung ZK-4'!$G$21)</f>
        <v/>
      </c>
      <c r="K52" s="246"/>
      <c r="L52" s="254" t="str">
        <f>IF(ISBLANK('Bewertung ZK-4'!$G$22),"",M52*$B52)</f>
        <v/>
      </c>
      <c r="M52" s="255" t="str">
        <f>IF(ISBLANK('Bewertung ZK-4'!$G$22),"",'Bewertung ZK-4'!$G$22)</f>
        <v/>
      </c>
      <c r="N52" s="246"/>
      <c r="O52" s="254" t="str">
        <f>IF(ISBLANK('Bewertung ZK-4'!$G$23),"",P52*$B52)</f>
        <v/>
      </c>
      <c r="P52" s="255" t="str">
        <f>IF(ISBLANK('Bewertung ZK-4'!$G$23),"",'Bewertung ZK-4'!$G$23)</f>
        <v/>
      </c>
      <c r="Q52" s="246"/>
      <c r="R52" s="257" t="str">
        <f t="shared" si="2"/>
        <v>ZK-4 Bezeichnung</v>
      </c>
      <c r="S52" s="256" t="str">
        <f t="shared" si="3"/>
        <v/>
      </c>
      <c r="T52" s="254" t="str">
        <f>IF(ISBLANK('Bewertung ZK-4'!$G$24),"",U52*$B52)</f>
        <v/>
      </c>
      <c r="U52" s="255" t="str">
        <f>IF(ISBLANK('Bewertung ZK-4'!$G$24),"",'Bewertung ZK-4'!$G$24)</f>
        <v/>
      </c>
      <c r="V52" s="246"/>
      <c r="W52" s="254" t="str">
        <f>IF(ISBLANK('Bewertung ZK-4'!$G$25),"",X52*$B52)</f>
        <v/>
      </c>
      <c r="X52" s="255" t="str">
        <f>IF(ISBLANK('Bewertung ZK-4'!$G$25),"",'Bewertung ZK-4'!$G$25)</f>
        <v/>
      </c>
      <c r="Y52" s="246"/>
      <c r="Z52" s="254" t="str">
        <f>IF(ISBLANK('Bewertung ZK-4'!$G$26),"",AA52*$B52)</f>
        <v/>
      </c>
      <c r="AA52" s="255" t="str">
        <f>IF(ISBLANK('Bewertung ZK-4'!$G$26),"",'Bewertung ZK-4'!$G$26)</f>
        <v/>
      </c>
      <c r="AB52" s="246"/>
      <c r="AC52" s="254" t="str">
        <f>IF(ISBLANK('Bewertung ZK-4'!$G$27),"",AD52*$B52)</f>
        <v/>
      </c>
      <c r="AD52" s="255" t="str">
        <f>IF(ISBLANK('Bewertung ZK-4'!$G$27),"",'Bewertung ZK-4'!$G$27)</f>
        <v/>
      </c>
      <c r="AE52" s="246"/>
      <c r="AF52" s="254" t="str">
        <f>IF(ISBLANK('Bewertung ZK-4'!$G$28),"",AG52*$B52)</f>
        <v/>
      </c>
      <c r="AG52" s="255" t="str">
        <f>IF(ISBLANK('Bewertung ZK-4'!$G$28),"",'Bewertung ZK-4'!$G$28)</f>
        <v/>
      </c>
      <c r="AH52" s="246"/>
    </row>
    <row r="53" spans="1:35" s="251" customFormat="1" ht="10.95" customHeight="1" x14ac:dyDescent="0.2">
      <c r="A53" s="9" t="str">
        <f>IF(ISBLANK('Bewertung ZK-5'!C19),"",'Bewertung ZK-5'!C19)</f>
        <v>ZK-5 Bezeichnung</v>
      </c>
      <c r="B53" s="256" t="str">
        <f>IF(ISBLANK('Bewertung ZK-5'!C$9),"",'Bewertung ZK-5'!C$9)</f>
        <v/>
      </c>
      <c r="C53" s="254" t="str">
        <f>IF(ISBLANK('Bewertung ZK-5'!$G$19),"",D53*$B53)</f>
        <v/>
      </c>
      <c r="D53" s="255" t="str">
        <f>IF(ISBLANK('Bewertung ZK-5'!$G$19),"",'Bewertung ZK-5'!$G$19)</f>
        <v/>
      </c>
      <c r="E53" s="246"/>
      <c r="F53" s="254" t="str">
        <f>IF(ISBLANK('Bewertung ZK-5'!$G$20),"",G53*$B53)</f>
        <v/>
      </c>
      <c r="G53" s="255" t="str">
        <f>IF(ISBLANK('Bewertung ZK-5'!$G$20),"",'Bewertung ZK-5'!$G$20)</f>
        <v/>
      </c>
      <c r="H53" s="246"/>
      <c r="I53" s="254" t="str">
        <f>IF(ISBLANK('Bewertung ZK-5'!$G$21),"",J53*$B53)</f>
        <v/>
      </c>
      <c r="J53" s="255" t="str">
        <f>IF(ISBLANK('Bewertung ZK-5'!$G$21),"",'Bewertung ZK-5'!$G$21)</f>
        <v/>
      </c>
      <c r="K53" s="246"/>
      <c r="L53" s="254" t="str">
        <f>IF(ISBLANK('Bewertung ZK-5'!$G$22),"",M53*$B53)</f>
        <v/>
      </c>
      <c r="M53" s="255" t="str">
        <f>IF(ISBLANK('Bewertung ZK-5'!$G$22),"",'Bewertung ZK-5'!$G$22)</f>
        <v/>
      </c>
      <c r="N53" s="246"/>
      <c r="O53" s="254" t="str">
        <f>IF(ISBLANK('Bewertung ZK-5'!$G$23),"",P53*$B53)</f>
        <v/>
      </c>
      <c r="P53" s="255" t="str">
        <f>IF(ISBLANK('Bewertung ZK-5'!$G$23),"",'Bewertung ZK-5'!$G$23)</f>
        <v/>
      </c>
      <c r="Q53" s="246"/>
      <c r="R53" s="257" t="str">
        <f t="shared" si="2"/>
        <v>ZK-5 Bezeichnung</v>
      </c>
      <c r="S53" s="256" t="str">
        <f t="shared" si="3"/>
        <v/>
      </c>
      <c r="T53" s="254" t="str">
        <f>IF(ISBLANK('Bewertung ZK-5'!$G$24),"",U53*$B53)</f>
        <v/>
      </c>
      <c r="U53" s="255" t="str">
        <f>IF(ISBLANK('Bewertung ZK-5'!$G$24),"",'Bewertung ZK-5'!$G$24)</f>
        <v/>
      </c>
      <c r="V53" s="246"/>
      <c r="W53" s="254" t="str">
        <f>IF(ISBLANK('Bewertung ZK-5'!$G$25),"",X53*$B53)</f>
        <v/>
      </c>
      <c r="X53" s="255" t="str">
        <f>IF(ISBLANK('Bewertung ZK-5'!$G$25),"",'Bewertung ZK-5'!$G$25)</f>
        <v/>
      </c>
      <c r="Y53" s="246"/>
      <c r="Z53" s="254" t="str">
        <f>IF(ISBLANK('Bewertung ZK-5'!$G$26),"",AA53*$B53)</f>
        <v/>
      </c>
      <c r="AA53" s="255" t="str">
        <f>IF(ISBLANK('Bewertung ZK-5'!$G$26),"",'Bewertung ZK-5'!$G$26)</f>
        <v/>
      </c>
      <c r="AB53" s="246"/>
      <c r="AC53" s="254" t="str">
        <f>IF(ISBLANK('Bewertung ZK-5'!$G$27),"",AD53*$B53)</f>
        <v/>
      </c>
      <c r="AD53" s="255" t="str">
        <f>IF(ISBLANK('Bewertung ZK-5'!$G$27),"",'Bewertung ZK-5'!$G$27)</f>
        <v/>
      </c>
      <c r="AE53" s="246"/>
      <c r="AF53" s="254" t="str">
        <f>IF(ISBLANK('Bewertung ZK-5'!$G$28),"",AG53*$B53)</f>
        <v/>
      </c>
      <c r="AG53" s="255" t="str">
        <f>IF(ISBLANK('Bewertung ZK-5'!$G$28),"",'Bewertung ZK-5'!$G$28)</f>
        <v/>
      </c>
      <c r="AH53" s="246"/>
    </row>
    <row r="54" spans="1:35" s="251" customFormat="1" ht="10.95" customHeight="1" x14ac:dyDescent="0.2">
      <c r="A54" s="9" t="str">
        <f>IF(ISBLANK('Bewertung ZK-6'!C19),"",'Bewertung ZK-6'!C19)</f>
        <v>ZK-6 Bezeichnung</v>
      </c>
      <c r="B54" s="256" t="str">
        <f>IF(ISBLANK('Bewertung ZK-6'!C$9),"",'Bewertung ZK-6'!C$9)</f>
        <v/>
      </c>
      <c r="C54" s="254" t="str">
        <f>IF(ISBLANK('Bewertung ZK-6'!$G$19),"",D54*$B54)</f>
        <v/>
      </c>
      <c r="D54" s="255" t="str">
        <f>IF(ISBLANK('Bewertung ZK-6'!$G$19),"",'Bewertung ZK-6'!$G$19)</f>
        <v/>
      </c>
      <c r="E54" s="246"/>
      <c r="F54" s="254" t="str">
        <f>IF(ISBLANK('Bewertung ZK-6'!$G$20),"",G54*$B54)</f>
        <v/>
      </c>
      <c r="G54" s="255" t="str">
        <f>IF(ISBLANK('Bewertung ZK-6'!$G$20),"",'Bewertung ZK-6'!$G$20)</f>
        <v/>
      </c>
      <c r="H54" s="246"/>
      <c r="I54" s="254" t="str">
        <f>IF(ISBLANK('Bewertung ZK-6'!$G$21),"",J54*$B54)</f>
        <v/>
      </c>
      <c r="J54" s="255" t="str">
        <f>IF(ISBLANK('Bewertung ZK-6'!$G$21),"",'Bewertung ZK-6'!$G$21)</f>
        <v/>
      </c>
      <c r="K54" s="246"/>
      <c r="L54" s="254" t="str">
        <f>IF(ISBLANK('Bewertung ZK-6'!$G$22),"",M54*$B54)</f>
        <v/>
      </c>
      <c r="M54" s="255" t="str">
        <f>IF(ISBLANK('Bewertung ZK-6'!$G$22),"",'Bewertung ZK-6'!$G$22)</f>
        <v/>
      </c>
      <c r="N54" s="246"/>
      <c r="O54" s="254" t="str">
        <f>IF(ISBLANK('Bewertung ZK-6'!$G$23),"",P54*$B54)</f>
        <v/>
      </c>
      <c r="P54" s="255" t="str">
        <f>IF(ISBLANK('Bewertung ZK-6'!$G$23),"",'Bewertung ZK-6'!$G$23)</f>
        <v/>
      </c>
      <c r="Q54" s="246"/>
      <c r="R54" s="257" t="str">
        <f t="shared" si="2"/>
        <v>ZK-6 Bezeichnung</v>
      </c>
      <c r="S54" s="256" t="str">
        <f t="shared" si="3"/>
        <v/>
      </c>
      <c r="T54" s="254" t="str">
        <f>IF(ISBLANK('Bewertung ZK-6'!$G$24),"",U54*$B54)</f>
        <v/>
      </c>
      <c r="U54" s="255" t="str">
        <f>IF(ISBLANK('Bewertung ZK-6'!$G$24),"",'Bewertung ZK-6'!$G$24)</f>
        <v/>
      </c>
      <c r="V54" s="246"/>
      <c r="W54" s="254" t="str">
        <f>IF(ISBLANK('Bewertung ZK-6'!$G$25),"",X54*$B54)</f>
        <v/>
      </c>
      <c r="X54" s="255" t="str">
        <f>IF(ISBLANK('Bewertung ZK-6'!$G$25),"",'Bewertung ZK-6'!$G$25)</f>
        <v/>
      </c>
      <c r="Y54" s="246"/>
      <c r="Z54" s="254" t="str">
        <f>IF(ISBLANK('Bewertung ZK-6'!$G$26),"",AA54*$B54)</f>
        <v/>
      </c>
      <c r="AA54" s="255" t="str">
        <f>IF(ISBLANK('Bewertung ZK-6'!$G$26),"",'Bewertung ZK-6'!$G$26)</f>
        <v/>
      </c>
      <c r="AB54" s="246"/>
      <c r="AC54" s="254" t="str">
        <f>IF(ISBLANK('Bewertung ZK-6'!$G$27),"",AD54*$B54)</f>
        <v/>
      </c>
      <c r="AD54" s="255" t="str">
        <f>IF(ISBLANK('Bewertung ZK-6'!$G$27),"",'Bewertung ZK-6'!$G$27)</f>
        <v/>
      </c>
      <c r="AE54" s="246"/>
      <c r="AF54" s="254" t="str">
        <f>IF(ISBLANK('Bewertung ZK-6'!$G$28),"",AG54*$B54)</f>
        <v/>
      </c>
      <c r="AG54" s="255" t="str">
        <f>IF(ISBLANK('Bewertung ZK-6'!$G$28),"",'Bewertung ZK-6'!$G$28)</f>
        <v/>
      </c>
      <c r="AH54" s="246"/>
    </row>
    <row r="55" spans="1:35" s="251" customFormat="1" ht="10.95" customHeight="1" x14ac:dyDescent="0.2">
      <c r="A55" s="10" t="str">
        <f>IF(ISBLANK('Bewertung ZK-7'!C19),"",'Bewertung ZK-7'!C19)</f>
        <v>ZK-7 Bezeichnung</v>
      </c>
      <c r="B55" s="258" t="str">
        <f>IF(ISBLANK('Bewertung ZK-7'!C$9),"",'Bewertung ZK-7'!C$9)</f>
        <v/>
      </c>
      <c r="C55" s="259" t="str">
        <f>IF(ISBLANK('Bewertung ZK-7'!$G$19),"",D55*$B55)</f>
        <v/>
      </c>
      <c r="D55" s="260" t="str">
        <f>IF(ISBLANK('Bewertung ZK-7'!$G$19),"",'Bewertung ZK-7'!$G$19)</f>
        <v/>
      </c>
      <c r="E55" s="246"/>
      <c r="F55" s="259" t="str">
        <f>IF(ISBLANK('Bewertung ZK-7'!$G$20),"",G55*$B55)</f>
        <v/>
      </c>
      <c r="G55" s="260" t="str">
        <f>IF(ISBLANK('Bewertung ZK-7'!$G$20),"",'Bewertung ZK-7'!$G$20)</f>
        <v/>
      </c>
      <c r="H55" s="246"/>
      <c r="I55" s="259" t="str">
        <f>IF(ISBLANK('Bewertung ZK-7'!$G$21),"",J55*$B55)</f>
        <v/>
      </c>
      <c r="J55" s="260" t="str">
        <f>IF(ISBLANK('Bewertung ZK-7'!$G$21),"",'Bewertung ZK-7'!$G$21)</f>
        <v/>
      </c>
      <c r="K55" s="246"/>
      <c r="L55" s="259" t="str">
        <f>IF(ISBLANK('Bewertung ZK-7'!$G$22),"",M55*$B55)</f>
        <v/>
      </c>
      <c r="M55" s="260" t="str">
        <f>IF(ISBLANK('Bewertung ZK-7'!$G$22),"",'Bewertung ZK-7'!$G$22)</f>
        <v/>
      </c>
      <c r="N55" s="246"/>
      <c r="O55" s="259" t="str">
        <f>IF(ISBLANK('Bewertung ZK-7'!$G$23),"",P55*$B55)</f>
        <v/>
      </c>
      <c r="P55" s="260" t="str">
        <f>IF(ISBLANK('Bewertung ZK-7'!$G$23),"",'Bewertung ZK-7'!$G$23)</f>
        <v/>
      </c>
      <c r="Q55" s="246"/>
      <c r="R55" s="261" t="str">
        <f t="shared" si="2"/>
        <v>ZK-7 Bezeichnung</v>
      </c>
      <c r="S55" s="258" t="str">
        <f t="shared" si="3"/>
        <v/>
      </c>
      <c r="T55" s="259" t="str">
        <f>IF(ISBLANK('Bewertung ZK-7'!$G$24),"",U55*$B55)</f>
        <v/>
      </c>
      <c r="U55" s="260" t="str">
        <f>IF(ISBLANK('Bewertung ZK-7'!$G$24),"",'Bewertung ZK-7'!$G$24)</f>
        <v/>
      </c>
      <c r="V55" s="246"/>
      <c r="W55" s="259" t="str">
        <f>IF(ISBLANK('Bewertung ZK-7'!$G$25),"",X55*$B55)</f>
        <v/>
      </c>
      <c r="X55" s="260" t="str">
        <f>IF(ISBLANK('Bewertung ZK-7'!$G$25),"",'Bewertung ZK-7'!$G$25)</f>
        <v/>
      </c>
      <c r="Y55" s="246"/>
      <c r="Z55" s="259" t="str">
        <f>IF(ISBLANK('Bewertung ZK-7'!$G$26),"",AA55*$B55)</f>
        <v/>
      </c>
      <c r="AA55" s="260" t="str">
        <f>IF(ISBLANK('Bewertung ZK-7'!$G$26),"",'Bewertung ZK-7'!$G$26)</f>
        <v/>
      </c>
      <c r="AB55" s="246"/>
      <c r="AC55" s="259" t="str">
        <f>IF(ISBLANK('Bewertung ZK-7'!$G$27),"",AD55*$B55)</f>
        <v/>
      </c>
      <c r="AD55" s="260" t="str">
        <f>IF(ISBLANK('Bewertung ZK-7'!$G$27),"",'Bewertung ZK-7'!$G$27)</f>
        <v/>
      </c>
      <c r="AE55" s="246"/>
      <c r="AF55" s="259" t="str">
        <f>IF(ISBLANK('Bewertung ZK-7'!$G$28),"",AG55*$B55)</f>
        <v/>
      </c>
      <c r="AG55" s="260" t="str">
        <f>IF(ISBLANK('Bewertung ZK-7'!$G$28),"",'Bewertung ZK-7'!$G$28)</f>
        <v/>
      </c>
      <c r="AH55" s="246"/>
    </row>
    <row r="56" spans="1:35" ht="10.95" customHeight="1" x14ac:dyDescent="0.25">
      <c r="A56" s="10" t="s">
        <v>10</v>
      </c>
      <c r="B56" s="129">
        <f>IF(ISBLANK(B$49),"",SUM(B49:B55))</f>
        <v>0.99999999999999989</v>
      </c>
      <c r="C56" s="124" t="str">
        <f>IF(ISNUMBER(C$32),SUM(C49:C55),"")</f>
        <v/>
      </c>
      <c r="D56" s="99"/>
      <c r="E56" s="125"/>
      <c r="F56" s="124" t="str">
        <f>IF(ISNUMBER(F$32),SUM(F49:F55),"")</f>
        <v/>
      </c>
      <c r="G56" s="99"/>
      <c r="H56" s="125"/>
      <c r="I56" s="124" t="str">
        <f>IF(ISNUMBER(I$32),SUM(I49:I55),"")</f>
        <v/>
      </c>
      <c r="J56" s="99"/>
      <c r="K56" s="125"/>
      <c r="L56" s="124" t="str">
        <f>IF(ISNUMBER(L$32),SUM(L49:L55),"")</f>
        <v/>
      </c>
      <c r="M56" s="99"/>
      <c r="N56" s="125"/>
      <c r="O56" s="124" t="str">
        <f>IF(ISNUMBER(O$32),SUM(O49:O55),"")</f>
        <v/>
      </c>
      <c r="P56" s="99"/>
      <c r="Q56" s="125"/>
      <c r="R56" s="124" t="str">
        <f>$A56</f>
        <v>Total</v>
      </c>
      <c r="S56" s="123">
        <f>$B56</f>
        <v>0.99999999999999989</v>
      </c>
      <c r="T56" s="124" t="str">
        <f>IF(ISNUMBER(T$32),SUM(T49:T55),"")</f>
        <v/>
      </c>
      <c r="U56" s="99"/>
      <c r="V56" s="125"/>
      <c r="W56" s="124" t="str">
        <f>IF(ISNUMBER(W$32),SUM(W49:W55),"")</f>
        <v/>
      </c>
      <c r="X56" s="99"/>
      <c r="Y56" s="125"/>
      <c r="Z56" s="124" t="str">
        <f>IF(ISNUMBER(Z$32),SUM(Z49:Z55),"")</f>
        <v/>
      </c>
      <c r="AA56" s="99"/>
      <c r="AB56" s="125"/>
      <c r="AC56" s="124" t="str">
        <f>IF(ISNUMBER(AC$32),SUM(AC49:AC55),"")</f>
        <v/>
      </c>
      <c r="AD56" s="99"/>
      <c r="AE56" s="125"/>
      <c r="AF56" s="124" t="str">
        <f>IF(ISNUMBER(AF$32),SUM(AF49:AF55),"")</f>
        <v/>
      </c>
      <c r="AG56" s="99"/>
      <c r="AH56" s="125"/>
      <c r="AI56" s="79"/>
    </row>
    <row r="57" spans="1:35" s="127" customFormat="1" ht="10.95" customHeight="1" x14ac:dyDescent="0.25">
      <c r="A57" s="19" t="s">
        <v>54</v>
      </c>
      <c r="B57" s="126"/>
      <c r="E57" s="128" t="str">
        <f>IF(ISNUMBER(C$56),_xlfn.RANK.EQ(C56,$C56:$AH56,0),"")</f>
        <v/>
      </c>
      <c r="H57" s="128" t="str">
        <f>IF(ISNUMBER(F$56),_xlfn.RANK.EQ(F56,$C56:$AH56,0),"")</f>
        <v/>
      </c>
      <c r="K57" s="128" t="str">
        <f>IF(ISNUMBER(I$56),_xlfn.RANK.EQ(I56,$C56:$AH56,0),"")</f>
        <v/>
      </c>
      <c r="N57" s="128" t="str">
        <f>IF(ISNUMBER(L$56),_xlfn.RANK.EQ(L56,$C56:$AH56,0),"")</f>
        <v/>
      </c>
      <c r="Q57" s="128" t="str">
        <f>IF(ISNUMBER(O$56),_xlfn.RANK.EQ(O56,$C56:$AH56,0),"")</f>
        <v/>
      </c>
      <c r="R57" s="126" t="s">
        <v>54</v>
      </c>
      <c r="V57" s="128" t="str">
        <f>IF(ISNUMBER(T$56),_xlfn.RANK.EQ(T56,$C56:$AH56,0),"")</f>
        <v/>
      </c>
      <c r="Y57" s="128" t="str">
        <f>IF(ISNUMBER(W$56),_xlfn.RANK.EQ(W56,$C56:$AH56,0),"")</f>
        <v/>
      </c>
      <c r="AB57" s="128" t="str">
        <f>IF(ISNUMBER(Z$56),_xlfn.RANK.EQ(Z56,$C56:$AH56,0),"")</f>
        <v/>
      </c>
      <c r="AE57" s="128" t="str">
        <f>IF(ISNUMBER(AC$56),_xlfn.RANK.EQ(AC56,$C56:$AH56,0),"")</f>
        <v/>
      </c>
      <c r="AH57" s="128" t="str">
        <f>IF(ISNUMBER(AF$56),_xlfn.RANK.EQ(AF56,$C56:$AH56,0),"")</f>
        <v/>
      </c>
    </row>
    <row r="58" spans="1:35" ht="10.95" customHeight="1" x14ac:dyDescent="0.25">
      <c r="H58" s="81"/>
      <c r="K58" s="81"/>
      <c r="N58" s="81"/>
      <c r="Q58" s="81"/>
      <c r="V58" s="81"/>
      <c r="Y58" s="81"/>
      <c r="AB58" s="81"/>
      <c r="AE58" s="81"/>
      <c r="AH58" s="81"/>
    </row>
    <row r="59" spans="1:35" ht="10.95" customHeight="1" x14ac:dyDescent="0.25">
      <c r="A59" s="157" t="s">
        <v>11</v>
      </c>
      <c r="B59" s="272"/>
      <c r="C59" s="145" t="s">
        <v>242</v>
      </c>
      <c r="D59" s="146"/>
      <c r="E59" s="147"/>
      <c r="F59" s="145"/>
      <c r="G59" s="146"/>
      <c r="H59" s="147"/>
      <c r="I59" s="145"/>
      <c r="J59" s="146"/>
      <c r="K59" s="147"/>
      <c r="L59" s="145"/>
      <c r="M59" s="146"/>
      <c r="N59" s="147"/>
      <c r="O59" s="145"/>
      <c r="P59" s="146"/>
      <c r="Q59" s="147"/>
      <c r="R59" s="157" t="s">
        <v>11</v>
      </c>
      <c r="S59" s="272"/>
      <c r="T59" s="145"/>
      <c r="U59" s="146"/>
      <c r="V59" s="147"/>
      <c r="W59" s="145"/>
      <c r="X59" s="146"/>
      <c r="Y59" s="147"/>
      <c r="Z59" s="145"/>
      <c r="AA59" s="146"/>
      <c r="AB59" s="147"/>
      <c r="AC59" s="145"/>
      <c r="AD59" s="146"/>
      <c r="AE59" s="147"/>
      <c r="AF59" s="145"/>
      <c r="AG59" s="146"/>
      <c r="AH59" s="147"/>
    </row>
    <row r="60" spans="1:35" ht="10.95" customHeight="1" x14ac:dyDescent="0.25">
      <c r="A60" s="277"/>
      <c r="B60" s="178"/>
      <c r="C60" s="148"/>
      <c r="D60" s="149"/>
      <c r="E60" s="150"/>
      <c r="F60" s="148"/>
      <c r="G60" s="149"/>
      <c r="H60" s="150"/>
      <c r="I60" s="148"/>
      <c r="J60" s="149"/>
      <c r="K60" s="150"/>
      <c r="L60" s="148"/>
      <c r="M60" s="149"/>
      <c r="N60" s="150"/>
      <c r="O60" s="148"/>
      <c r="P60" s="149"/>
      <c r="Q60" s="150"/>
      <c r="R60" s="277"/>
      <c r="S60" s="178"/>
      <c r="T60" s="148"/>
      <c r="U60" s="149"/>
      <c r="V60" s="150"/>
      <c r="W60" s="148"/>
      <c r="X60" s="149"/>
      <c r="Y60" s="150"/>
      <c r="Z60" s="148"/>
      <c r="AA60" s="149"/>
      <c r="AB60" s="150"/>
      <c r="AC60" s="148"/>
      <c r="AD60" s="149"/>
      <c r="AE60" s="150"/>
      <c r="AF60" s="148"/>
      <c r="AG60" s="149"/>
      <c r="AH60" s="150"/>
    </row>
    <row r="61" spans="1:35" ht="10.95" customHeight="1" x14ac:dyDescent="0.25">
      <c r="A61" s="277"/>
      <c r="B61" s="178"/>
      <c r="C61" s="148"/>
      <c r="D61" s="149"/>
      <c r="E61" s="150"/>
      <c r="F61" s="148"/>
      <c r="G61" s="149"/>
      <c r="H61" s="150"/>
      <c r="I61" s="148"/>
      <c r="J61" s="149"/>
      <c r="K61" s="150"/>
      <c r="L61" s="148"/>
      <c r="M61" s="149"/>
      <c r="N61" s="150"/>
      <c r="O61" s="148"/>
      <c r="P61" s="149"/>
      <c r="Q61" s="150"/>
      <c r="R61" s="277"/>
      <c r="S61" s="178"/>
      <c r="T61" s="148"/>
      <c r="U61" s="149"/>
      <c r="V61" s="150"/>
      <c r="W61" s="148"/>
      <c r="X61" s="149"/>
      <c r="Y61" s="150"/>
      <c r="Z61" s="148"/>
      <c r="AA61" s="149"/>
      <c r="AB61" s="150"/>
      <c r="AC61" s="148"/>
      <c r="AD61" s="149"/>
      <c r="AE61" s="150"/>
      <c r="AF61" s="148"/>
      <c r="AG61" s="149"/>
      <c r="AH61" s="150"/>
    </row>
    <row r="62" spans="1:35" ht="10.95" customHeight="1" x14ac:dyDescent="0.25">
      <c r="A62" s="277"/>
      <c r="B62" s="178"/>
      <c r="C62" s="148"/>
      <c r="D62" s="149"/>
      <c r="E62" s="150"/>
      <c r="F62" s="148"/>
      <c r="G62" s="149"/>
      <c r="H62" s="150"/>
      <c r="I62" s="148"/>
      <c r="J62" s="149"/>
      <c r="K62" s="150"/>
      <c r="L62" s="148"/>
      <c r="M62" s="149"/>
      <c r="N62" s="150"/>
      <c r="O62" s="148"/>
      <c r="P62" s="149"/>
      <c r="Q62" s="150"/>
      <c r="R62" s="277"/>
      <c r="S62" s="178"/>
      <c r="T62" s="148"/>
      <c r="U62" s="149"/>
      <c r="V62" s="150"/>
      <c r="W62" s="148"/>
      <c r="X62" s="149"/>
      <c r="Y62" s="150"/>
      <c r="Z62" s="148"/>
      <c r="AA62" s="149"/>
      <c r="AB62" s="150"/>
      <c r="AC62" s="148"/>
      <c r="AD62" s="149"/>
      <c r="AE62" s="150"/>
      <c r="AF62" s="148"/>
      <c r="AG62" s="149"/>
      <c r="AH62" s="150"/>
    </row>
    <row r="63" spans="1:35" ht="10.95" customHeight="1" x14ac:dyDescent="0.25">
      <c r="A63" s="277"/>
      <c r="B63" s="178"/>
      <c r="C63" s="148"/>
      <c r="D63" s="149"/>
      <c r="E63" s="150"/>
      <c r="F63" s="148"/>
      <c r="G63" s="149"/>
      <c r="H63" s="150"/>
      <c r="I63" s="148"/>
      <c r="J63" s="149"/>
      <c r="K63" s="150"/>
      <c r="L63" s="148"/>
      <c r="M63" s="149"/>
      <c r="N63" s="150"/>
      <c r="O63" s="148"/>
      <c r="P63" s="149"/>
      <c r="Q63" s="150"/>
      <c r="R63" s="277"/>
      <c r="S63" s="178"/>
      <c r="T63" s="148"/>
      <c r="U63" s="149"/>
      <c r="V63" s="150"/>
      <c r="W63" s="148"/>
      <c r="X63" s="149"/>
      <c r="Y63" s="150"/>
      <c r="Z63" s="148"/>
      <c r="AA63" s="149"/>
      <c r="AB63" s="150"/>
      <c r="AC63" s="148"/>
      <c r="AD63" s="149"/>
      <c r="AE63" s="150"/>
      <c r="AF63" s="148"/>
      <c r="AG63" s="149"/>
      <c r="AH63" s="150"/>
    </row>
    <row r="64" spans="1:35" ht="10.95" customHeight="1" x14ac:dyDescent="0.25">
      <c r="A64" s="277"/>
      <c r="B64" s="178"/>
      <c r="C64" s="148"/>
      <c r="D64" s="149"/>
      <c r="E64" s="150"/>
      <c r="F64" s="148"/>
      <c r="G64" s="149"/>
      <c r="H64" s="150"/>
      <c r="I64" s="148"/>
      <c r="J64" s="149"/>
      <c r="K64" s="150"/>
      <c r="L64" s="148"/>
      <c r="M64" s="149"/>
      <c r="N64" s="150"/>
      <c r="O64" s="148"/>
      <c r="P64" s="149"/>
      <c r="Q64" s="150"/>
      <c r="R64" s="277"/>
      <c r="S64" s="178"/>
      <c r="T64" s="148"/>
      <c r="U64" s="149"/>
      <c r="V64" s="150"/>
      <c r="W64" s="148"/>
      <c r="X64" s="149"/>
      <c r="Y64" s="150"/>
      <c r="Z64" s="148"/>
      <c r="AA64" s="149"/>
      <c r="AB64" s="150"/>
      <c r="AC64" s="148"/>
      <c r="AD64" s="149"/>
      <c r="AE64" s="150"/>
      <c r="AF64" s="148"/>
      <c r="AG64" s="149"/>
      <c r="AH64" s="150"/>
    </row>
    <row r="65" spans="1:34" ht="10.95" customHeight="1" x14ac:dyDescent="0.25">
      <c r="A65" s="278"/>
      <c r="B65" s="175"/>
      <c r="C65" s="151"/>
      <c r="D65" s="152"/>
      <c r="E65" s="153"/>
      <c r="F65" s="151"/>
      <c r="G65" s="152"/>
      <c r="H65" s="153"/>
      <c r="I65" s="151"/>
      <c r="J65" s="152"/>
      <c r="K65" s="153"/>
      <c r="L65" s="151"/>
      <c r="M65" s="152"/>
      <c r="N65" s="153"/>
      <c r="O65" s="151"/>
      <c r="P65" s="152"/>
      <c r="Q65" s="153"/>
      <c r="R65" s="278"/>
      <c r="S65" s="175"/>
      <c r="T65" s="151"/>
      <c r="U65" s="152"/>
      <c r="V65" s="153"/>
      <c r="W65" s="151"/>
      <c r="X65" s="152"/>
      <c r="Y65" s="153"/>
      <c r="Z65" s="151"/>
      <c r="AA65" s="152"/>
      <c r="AB65" s="153"/>
      <c r="AC65" s="151"/>
      <c r="AD65" s="152"/>
      <c r="AE65" s="153"/>
      <c r="AF65" s="151"/>
      <c r="AG65" s="152"/>
      <c r="AH65" s="153"/>
    </row>
    <row r="66" spans="1:34" ht="10.95" customHeight="1" x14ac:dyDescent="0.25">
      <c r="H66" s="81"/>
      <c r="K66" s="81"/>
      <c r="N66" s="81"/>
      <c r="Q66" s="81"/>
      <c r="V66" s="81"/>
      <c r="Y66" s="81"/>
      <c r="AB66" s="81"/>
      <c r="AE66" s="81"/>
      <c r="AH66" s="81"/>
    </row>
    <row r="67" spans="1:34" ht="10.95" customHeight="1" x14ac:dyDescent="0.25">
      <c r="A67" s="7"/>
      <c r="B67" s="8"/>
      <c r="C67" s="7"/>
      <c r="D67" s="8"/>
      <c r="E67" s="20"/>
      <c r="F67" s="8"/>
      <c r="G67" s="8"/>
      <c r="H67" s="20"/>
      <c r="I67" s="8"/>
      <c r="J67" s="8"/>
      <c r="K67" s="20"/>
      <c r="L67" s="8"/>
      <c r="M67" s="8"/>
      <c r="N67" s="20"/>
      <c r="O67" s="8"/>
      <c r="P67" s="8"/>
      <c r="Q67" s="21"/>
      <c r="R67" s="106"/>
      <c r="S67" s="114"/>
      <c r="T67" s="7"/>
      <c r="U67" s="8"/>
      <c r="V67" s="20"/>
      <c r="W67" s="8"/>
      <c r="X67" s="8"/>
      <c r="Y67" s="20"/>
      <c r="Z67" s="8"/>
      <c r="AA67" s="8"/>
      <c r="AB67" s="20"/>
      <c r="AC67" s="8"/>
      <c r="AD67" s="8"/>
      <c r="AE67" s="21"/>
      <c r="AF67" s="8"/>
      <c r="AG67" s="8"/>
      <c r="AH67" s="21"/>
    </row>
    <row r="68" spans="1:34" ht="10.95" customHeight="1" x14ac:dyDescent="0.25">
      <c r="A68" s="22" t="s">
        <v>12</v>
      </c>
      <c r="B68" s="5"/>
      <c r="C68" s="9" t="s">
        <v>144</v>
      </c>
      <c r="D68" s="5"/>
      <c r="E68" s="23" t="s">
        <v>142</v>
      </c>
      <c r="F68" s="162"/>
      <c r="G68" s="155"/>
      <c r="H68" s="155"/>
      <c r="I68" s="160"/>
      <c r="J68" s="161"/>
      <c r="K68" s="161"/>
      <c r="L68" s="5"/>
      <c r="M68" s="5"/>
      <c r="N68" s="23"/>
      <c r="O68" s="5"/>
      <c r="P68" s="5"/>
      <c r="Q68" s="12"/>
      <c r="R68" s="93"/>
      <c r="S68" s="94"/>
      <c r="T68" s="9" t="s">
        <v>144</v>
      </c>
      <c r="U68" s="5"/>
      <c r="V68" s="23" t="s">
        <v>142</v>
      </c>
      <c r="W68" s="160" t="str">
        <f>IF(ISBLANK($F68),"",$F68)</f>
        <v/>
      </c>
      <c r="X68" s="177"/>
      <c r="Y68" s="177"/>
      <c r="Z68" s="5"/>
      <c r="AA68" s="5"/>
      <c r="AB68" s="23"/>
      <c r="AC68" s="5"/>
      <c r="AD68" s="5"/>
      <c r="AE68" s="12"/>
      <c r="AF68" s="5"/>
      <c r="AG68" s="5"/>
      <c r="AH68" s="12"/>
    </row>
    <row r="69" spans="1:34" ht="10.95" customHeight="1" x14ac:dyDescent="0.25">
      <c r="A69" s="9"/>
      <c r="B69" s="5"/>
      <c r="C69" s="9"/>
      <c r="D69" s="5"/>
      <c r="E69" s="24"/>
      <c r="F69" s="11"/>
      <c r="G69" s="11"/>
      <c r="H69" s="24"/>
      <c r="I69" s="11"/>
      <c r="J69" s="11"/>
      <c r="K69" s="24"/>
      <c r="L69" s="11"/>
      <c r="M69" s="11"/>
      <c r="N69" s="24"/>
      <c r="O69" s="11"/>
      <c r="P69" s="11"/>
      <c r="Q69" s="13"/>
      <c r="R69" s="93"/>
      <c r="S69" s="94"/>
      <c r="T69" s="10"/>
      <c r="U69" s="11"/>
      <c r="V69" s="24"/>
      <c r="W69" s="11"/>
      <c r="X69" s="11"/>
      <c r="Y69" s="24"/>
      <c r="Z69" s="11"/>
      <c r="AA69" s="11"/>
      <c r="AB69" s="24"/>
      <c r="AC69" s="11"/>
      <c r="AD69" s="11"/>
      <c r="AE69" s="13"/>
      <c r="AF69" s="5"/>
      <c r="AG69" s="5"/>
      <c r="AH69" s="12"/>
    </row>
    <row r="70" spans="1:34" ht="10.95" customHeight="1" x14ac:dyDescent="0.25">
      <c r="A70" s="9"/>
      <c r="B70" s="5"/>
      <c r="C70" s="7"/>
      <c r="D70" s="8"/>
      <c r="E70" s="21"/>
      <c r="F70" s="9"/>
      <c r="G70" s="5"/>
      <c r="H70" s="23"/>
      <c r="I70" s="7"/>
      <c r="J70" s="5"/>
      <c r="K70" s="23"/>
      <c r="L70" s="7"/>
      <c r="M70" s="5"/>
      <c r="N70" s="23"/>
      <c r="O70" s="7"/>
      <c r="P70" s="5"/>
      <c r="Q70" s="12"/>
      <c r="R70" s="93"/>
      <c r="S70" s="94"/>
      <c r="T70" s="9"/>
      <c r="U70" s="5"/>
      <c r="V70" s="23"/>
      <c r="W70" s="7"/>
      <c r="X70" s="5"/>
      <c r="Y70" s="23"/>
      <c r="Z70" s="7"/>
      <c r="AA70" s="5"/>
      <c r="AB70" s="23"/>
      <c r="AC70" s="7"/>
      <c r="AD70" s="5"/>
      <c r="AE70" s="12"/>
      <c r="AF70" s="7"/>
      <c r="AG70" s="8"/>
      <c r="AH70" s="21"/>
    </row>
    <row r="71" spans="1:34" ht="10.95" customHeight="1" x14ac:dyDescent="0.25">
      <c r="A71" s="9" t="s">
        <v>47</v>
      </c>
      <c r="B71" s="5"/>
      <c r="C71" s="176" t="s">
        <v>136</v>
      </c>
      <c r="D71" s="177"/>
      <c r="E71" s="178"/>
      <c r="F71" s="176" t="s">
        <v>135</v>
      </c>
      <c r="G71" s="177"/>
      <c r="H71" s="178"/>
      <c r="I71" s="154" t="s">
        <v>141</v>
      </c>
      <c r="J71" s="155"/>
      <c r="K71" s="156"/>
      <c r="L71" s="154" t="s">
        <v>141</v>
      </c>
      <c r="M71" s="155"/>
      <c r="N71" s="156"/>
      <c r="O71" s="176" t="s">
        <v>31</v>
      </c>
      <c r="P71" s="177"/>
      <c r="Q71" s="178"/>
      <c r="R71" s="93"/>
      <c r="S71" s="94"/>
      <c r="T71" s="154" t="s">
        <v>138</v>
      </c>
      <c r="U71" s="155"/>
      <c r="V71" s="156"/>
      <c r="W71" s="154" t="s">
        <v>138</v>
      </c>
      <c r="X71" s="155"/>
      <c r="Y71" s="156"/>
      <c r="Z71" s="154" t="s">
        <v>138</v>
      </c>
      <c r="AA71" s="155"/>
      <c r="AB71" s="156"/>
      <c r="AC71" s="154" t="s">
        <v>138</v>
      </c>
      <c r="AD71" s="155"/>
      <c r="AE71" s="156"/>
      <c r="AF71" s="154" t="s">
        <v>138</v>
      </c>
      <c r="AG71" s="155"/>
      <c r="AH71" s="156"/>
    </row>
    <row r="72" spans="1:34" ht="10.95" customHeight="1" x14ac:dyDescent="0.25">
      <c r="A72" s="154"/>
      <c r="B72" s="156"/>
      <c r="C72" s="9"/>
      <c r="D72" s="5"/>
      <c r="E72" s="12"/>
      <c r="F72" s="9"/>
      <c r="G72" s="5"/>
      <c r="H72" s="23"/>
      <c r="I72" s="9"/>
      <c r="J72" s="5"/>
      <c r="K72" s="23"/>
      <c r="L72" s="9"/>
      <c r="M72" s="5"/>
      <c r="N72" s="23"/>
      <c r="O72" s="9"/>
      <c r="P72" s="5"/>
      <c r="Q72" s="12"/>
      <c r="R72" s="93"/>
      <c r="S72" s="94"/>
      <c r="T72" s="9"/>
      <c r="U72" s="5"/>
      <c r="V72" s="23"/>
      <c r="W72" s="9"/>
      <c r="X72" s="5"/>
      <c r="Y72" s="23"/>
      <c r="Z72" s="9"/>
      <c r="AA72" s="5"/>
      <c r="AB72" s="23"/>
      <c r="AC72" s="9"/>
      <c r="AD72" s="5"/>
      <c r="AE72" s="12"/>
      <c r="AF72" s="9"/>
      <c r="AG72" s="5"/>
      <c r="AH72" s="12"/>
    </row>
    <row r="73" spans="1:34" ht="10.95" customHeight="1" x14ac:dyDescent="0.25">
      <c r="A73" s="9" t="s">
        <v>13</v>
      </c>
      <c r="B73" s="5"/>
      <c r="C73" s="9"/>
      <c r="D73" s="56"/>
      <c r="E73" s="136"/>
      <c r="F73" s="9"/>
      <c r="G73" s="5"/>
      <c r="H73" s="23"/>
      <c r="I73" s="9"/>
      <c r="J73" s="5"/>
      <c r="K73" s="23"/>
      <c r="L73" s="9"/>
      <c r="M73" s="5"/>
      <c r="N73" s="23"/>
      <c r="O73" s="9"/>
      <c r="P73" s="5"/>
      <c r="Q73" s="12"/>
      <c r="R73" s="93"/>
      <c r="S73" s="94"/>
      <c r="T73" s="9"/>
      <c r="U73" s="5"/>
      <c r="V73" s="23"/>
      <c r="W73" s="9"/>
      <c r="X73" s="5"/>
      <c r="Y73" s="23"/>
      <c r="Z73" s="9"/>
      <c r="AA73" s="5"/>
      <c r="AB73" s="23"/>
      <c r="AC73" s="9"/>
      <c r="AD73" s="5"/>
      <c r="AE73" s="12"/>
      <c r="AF73" s="9"/>
      <c r="AG73" s="5"/>
      <c r="AH73" s="12"/>
    </row>
    <row r="74" spans="1:34" ht="10.95" customHeight="1" x14ac:dyDescent="0.25">
      <c r="A74" s="166" t="s">
        <v>181</v>
      </c>
      <c r="B74" s="169"/>
      <c r="C74" s="279"/>
      <c r="D74" s="56"/>
      <c r="E74" s="136"/>
      <c r="F74" s="9"/>
      <c r="G74" s="5"/>
      <c r="H74" s="23"/>
      <c r="I74" s="9"/>
      <c r="J74" s="5"/>
      <c r="K74" s="23"/>
      <c r="L74" s="9"/>
      <c r="M74" s="5"/>
      <c r="N74" s="23"/>
      <c r="O74" s="9"/>
      <c r="P74" s="5"/>
      <c r="Q74" s="12"/>
      <c r="R74" s="93"/>
      <c r="S74" s="94"/>
      <c r="T74" s="9"/>
      <c r="U74" s="5"/>
      <c r="V74" s="23"/>
      <c r="W74" s="9"/>
      <c r="X74" s="5"/>
      <c r="Y74" s="23"/>
      <c r="Z74" s="9"/>
      <c r="AA74" s="5"/>
      <c r="AB74" s="23"/>
      <c r="AC74" s="9"/>
      <c r="AD74" s="5"/>
      <c r="AE74" s="12"/>
      <c r="AF74" s="9"/>
      <c r="AG74" s="5"/>
      <c r="AH74" s="12"/>
    </row>
    <row r="75" spans="1:34" ht="10.95" customHeight="1" x14ac:dyDescent="0.25">
      <c r="A75" s="170"/>
      <c r="B75" s="169"/>
      <c r="C75" s="280"/>
      <c r="D75" s="281"/>
      <c r="E75" s="282"/>
      <c r="F75" s="25"/>
      <c r="G75" s="26"/>
      <c r="H75" s="27"/>
      <c r="I75" s="25"/>
      <c r="J75" s="26"/>
      <c r="K75" s="27"/>
      <c r="L75" s="25"/>
      <c r="M75" s="26"/>
      <c r="N75" s="27"/>
      <c r="O75" s="25"/>
      <c r="P75" s="26"/>
      <c r="Q75" s="27"/>
      <c r="R75" s="93"/>
      <c r="S75" s="94"/>
      <c r="T75" s="25"/>
      <c r="U75" s="26"/>
      <c r="V75" s="27"/>
      <c r="W75" s="25"/>
      <c r="X75" s="26"/>
      <c r="Y75" s="27"/>
      <c r="Z75" s="25"/>
      <c r="AA75" s="26"/>
      <c r="AB75" s="27"/>
      <c r="AC75" s="25"/>
      <c r="AD75" s="26"/>
      <c r="AE75" s="27"/>
      <c r="AF75" s="25"/>
      <c r="AG75" s="26"/>
      <c r="AH75" s="27"/>
    </row>
    <row r="76" spans="1:34" ht="10.95" customHeight="1" x14ac:dyDescent="0.25">
      <c r="A76" s="170"/>
      <c r="B76" s="169"/>
      <c r="C76" s="137" t="s">
        <v>214</v>
      </c>
      <c r="D76" s="138"/>
      <c r="E76" s="139"/>
      <c r="F76" s="137" t="s">
        <v>214</v>
      </c>
      <c r="G76" s="138"/>
      <c r="H76" s="139"/>
      <c r="I76" s="137" t="s">
        <v>214</v>
      </c>
      <c r="J76" s="138"/>
      <c r="K76" s="139"/>
      <c r="L76" s="137" t="s">
        <v>214</v>
      </c>
      <c r="M76" s="138"/>
      <c r="N76" s="139"/>
      <c r="O76" s="140" t="str">
        <f>M15&amp;" "&amp;P15</f>
        <v xml:space="preserve"> </v>
      </c>
      <c r="P76" s="141"/>
      <c r="Q76" s="142"/>
      <c r="R76" s="93"/>
      <c r="S76" s="94"/>
      <c r="T76" s="137" t="s">
        <v>214</v>
      </c>
      <c r="U76" s="138"/>
      <c r="V76" s="139"/>
      <c r="W76" s="137" t="s">
        <v>214</v>
      </c>
      <c r="X76" s="138"/>
      <c r="Y76" s="139"/>
      <c r="Z76" s="137" t="s">
        <v>214</v>
      </c>
      <c r="AA76" s="138"/>
      <c r="AB76" s="139"/>
      <c r="AC76" s="137" t="s">
        <v>214</v>
      </c>
      <c r="AD76" s="138"/>
      <c r="AE76" s="139"/>
      <c r="AF76" s="137" t="s">
        <v>214</v>
      </c>
      <c r="AG76" s="138"/>
      <c r="AH76" s="139"/>
    </row>
    <row r="77" spans="1:34" ht="10.95" customHeight="1" x14ac:dyDescent="0.25">
      <c r="A77" s="171"/>
      <c r="B77" s="172"/>
      <c r="C77" s="173" t="s">
        <v>137</v>
      </c>
      <c r="D77" s="174"/>
      <c r="E77" s="175"/>
      <c r="F77" s="173" t="s">
        <v>137</v>
      </c>
      <c r="G77" s="174"/>
      <c r="H77" s="175"/>
      <c r="I77" s="173" t="s">
        <v>137</v>
      </c>
      <c r="J77" s="174"/>
      <c r="K77" s="175"/>
      <c r="L77" s="173" t="s">
        <v>137</v>
      </c>
      <c r="M77" s="174"/>
      <c r="N77" s="175"/>
      <c r="O77" s="173" t="s">
        <v>137</v>
      </c>
      <c r="P77" s="174"/>
      <c r="Q77" s="175"/>
      <c r="R77" s="99"/>
      <c r="S77" s="105"/>
      <c r="T77" s="10" t="s">
        <v>137</v>
      </c>
      <c r="U77" s="11"/>
      <c r="V77" s="17"/>
      <c r="W77" s="10" t="s">
        <v>137</v>
      </c>
      <c r="X77" s="11"/>
      <c r="Y77" s="17"/>
      <c r="Z77" s="10" t="s">
        <v>137</v>
      </c>
      <c r="AA77" s="11"/>
      <c r="AB77" s="17"/>
      <c r="AC77" s="10" t="s">
        <v>137</v>
      </c>
      <c r="AD77" s="11"/>
      <c r="AE77" s="17"/>
      <c r="AF77" s="10" t="s">
        <v>137</v>
      </c>
      <c r="AG77" s="11"/>
      <c r="AH77" s="17"/>
    </row>
  </sheetData>
  <sheetProtection algorithmName="SHA-512" hashValue="h3sY7uoaPrjPpxaKNVlDBD5sAG27+FO0ckfOH3uCRSaUwTuki1CtGaQ+T6GvQoqpBF7gkUtf2+1vpnxTPe7Kwg==" saltValue="+Xa1WWJEGhai+RS8Ca0AHQ==" spinCount="100000" sheet="1" objects="1" scenarios="1" formatRows="0"/>
  <mergeCells count="211">
    <mergeCell ref="T71:V71"/>
    <mergeCell ref="W71:Y71"/>
    <mergeCell ref="M11:N11"/>
    <mergeCell ref="M12:N12"/>
    <mergeCell ref="M13:N13"/>
    <mergeCell ref="M15:N15"/>
    <mergeCell ref="P11:Q11"/>
    <mergeCell ref="P12:Q12"/>
    <mergeCell ref="P13:Q13"/>
    <mergeCell ref="P15:Q15"/>
    <mergeCell ref="R59:S65"/>
    <mergeCell ref="P46:Q46"/>
    <mergeCell ref="P45:Q45"/>
    <mergeCell ref="O18:Q18"/>
    <mergeCell ref="W18:Y18"/>
    <mergeCell ref="W19:Y24"/>
    <mergeCell ref="P14:Q14"/>
    <mergeCell ref="T14:U14"/>
    <mergeCell ref="W11:X11"/>
    <mergeCell ref="W12:X12"/>
    <mergeCell ref="W13:X13"/>
    <mergeCell ref="W15:X15"/>
    <mergeCell ref="M45:N45"/>
    <mergeCell ref="U43:V43"/>
    <mergeCell ref="AG45:AH45"/>
    <mergeCell ref="U41:V41"/>
    <mergeCell ref="U45:V45"/>
    <mergeCell ref="AG43:AH43"/>
    <mergeCell ref="Z19:AB24"/>
    <mergeCell ref="AG40:AH40"/>
    <mergeCell ref="AG41:AH41"/>
    <mergeCell ref="T19:V24"/>
    <mergeCell ref="U40:V40"/>
    <mergeCell ref="X41:Y41"/>
    <mergeCell ref="AA39:AB39"/>
    <mergeCell ref="AA40:AB40"/>
    <mergeCell ref="AA41:AB41"/>
    <mergeCell ref="U39:V39"/>
    <mergeCell ref="AD39:AE39"/>
    <mergeCell ref="AD40:AE40"/>
    <mergeCell ref="AD41:AE41"/>
    <mergeCell ref="X40:Y40"/>
    <mergeCell ref="U44:V44"/>
    <mergeCell ref="AD43:AE43"/>
    <mergeCell ref="AD45:AE45"/>
    <mergeCell ref="X42:Y42"/>
    <mergeCell ref="U42:V42"/>
    <mergeCell ref="AG42:AH42"/>
    <mergeCell ref="B1:E1"/>
    <mergeCell ref="B5:E5"/>
    <mergeCell ref="S1:V1"/>
    <mergeCell ref="S5:V5"/>
    <mergeCell ref="S2:V2"/>
    <mergeCell ref="S3:V3"/>
    <mergeCell ref="R19:S24"/>
    <mergeCell ref="T11:U11"/>
    <mergeCell ref="L18:N18"/>
    <mergeCell ref="S4:V4"/>
    <mergeCell ref="T15:U15"/>
    <mergeCell ref="B2:E2"/>
    <mergeCell ref="B3:E3"/>
    <mergeCell ref="G4:J4"/>
    <mergeCell ref="A19:B24"/>
    <mergeCell ref="O19:Q24"/>
    <mergeCell ref="M14:N14"/>
    <mergeCell ref="L19:N24"/>
    <mergeCell ref="B6:E6"/>
    <mergeCell ref="S6:V6"/>
    <mergeCell ref="G1:J1"/>
    <mergeCell ref="G2:J2"/>
    <mergeCell ref="G3:J3"/>
    <mergeCell ref="Z11:AA11"/>
    <mergeCell ref="B4:E4"/>
    <mergeCell ref="AF18:AH18"/>
    <mergeCell ref="J11:K11"/>
    <mergeCell ref="J12:K12"/>
    <mergeCell ref="J14:K14"/>
    <mergeCell ref="J15:K15"/>
    <mergeCell ref="T12:U12"/>
    <mergeCell ref="T13:U13"/>
    <mergeCell ref="T18:V18"/>
    <mergeCell ref="W14:X14"/>
    <mergeCell ref="J13:K13"/>
    <mergeCell ref="Z18:AB18"/>
    <mergeCell ref="AC18:AE18"/>
    <mergeCell ref="Z12:AA12"/>
    <mergeCell ref="Z13:AA13"/>
    <mergeCell ref="Z15:AA15"/>
    <mergeCell ref="Z14:AA14"/>
    <mergeCell ref="C18:E18"/>
    <mergeCell ref="F18:H18"/>
    <mergeCell ref="I18:K18"/>
    <mergeCell ref="G5:J5"/>
    <mergeCell ref="M40:N40"/>
    <mergeCell ref="M41:N41"/>
    <mergeCell ref="M42:N42"/>
    <mergeCell ref="P42:Q42"/>
    <mergeCell ref="P41:Q41"/>
    <mergeCell ref="D41:E41"/>
    <mergeCell ref="AD44:AE44"/>
    <mergeCell ref="L77:N77"/>
    <mergeCell ref="O77:Q77"/>
    <mergeCell ref="X43:Y43"/>
    <mergeCell ref="X44:Y44"/>
    <mergeCell ref="AA43:AB43"/>
    <mergeCell ref="AA44:AB44"/>
    <mergeCell ref="F71:H71"/>
    <mergeCell ref="I71:K71"/>
    <mergeCell ref="L71:N71"/>
    <mergeCell ref="O71:Q71"/>
    <mergeCell ref="X46:Y46"/>
    <mergeCell ref="AA46:AB46"/>
    <mergeCell ref="X45:Y45"/>
    <mergeCell ref="AA45:AB45"/>
    <mergeCell ref="M44:N44"/>
    <mergeCell ref="P43:Q43"/>
    <mergeCell ref="P44:Q44"/>
    <mergeCell ref="A74:B77"/>
    <mergeCell ref="C77:E77"/>
    <mergeCell ref="D42:E42"/>
    <mergeCell ref="G42:H42"/>
    <mergeCell ref="J42:K42"/>
    <mergeCell ref="D43:E43"/>
    <mergeCell ref="D44:E44"/>
    <mergeCell ref="G44:H44"/>
    <mergeCell ref="G43:H43"/>
    <mergeCell ref="J44:K44"/>
    <mergeCell ref="J43:K43"/>
    <mergeCell ref="G46:H46"/>
    <mergeCell ref="J46:K46"/>
    <mergeCell ref="C59:E65"/>
    <mergeCell ref="F59:H65"/>
    <mergeCell ref="I59:K65"/>
    <mergeCell ref="A72:B72"/>
    <mergeCell ref="D45:E45"/>
    <mergeCell ref="J45:K45"/>
    <mergeCell ref="F77:H77"/>
    <mergeCell ref="I77:K77"/>
    <mergeCell ref="H48:H55"/>
    <mergeCell ref="K48:K55"/>
    <mergeCell ref="C71:E71"/>
    <mergeCell ref="AA42:AB42"/>
    <mergeCell ref="E48:E55"/>
    <mergeCell ref="AD42:AE42"/>
    <mergeCell ref="G45:H45"/>
    <mergeCell ref="U46:V46"/>
    <mergeCell ref="N48:N55"/>
    <mergeCell ref="Q48:Q55"/>
    <mergeCell ref="C19:E24"/>
    <mergeCell ref="F19:H24"/>
    <mergeCell ref="I19:K24"/>
    <mergeCell ref="D40:E40"/>
    <mergeCell ref="I32:K32"/>
    <mergeCell ref="F32:H32"/>
    <mergeCell ref="C32:E32"/>
    <mergeCell ref="J40:K40"/>
    <mergeCell ref="M43:N43"/>
    <mergeCell ref="P39:Q39"/>
    <mergeCell ref="P40:Q40"/>
    <mergeCell ref="M39:N39"/>
    <mergeCell ref="J39:K39"/>
    <mergeCell ref="G39:H39"/>
    <mergeCell ref="G40:H40"/>
    <mergeCell ref="G41:H41"/>
    <mergeCell ref="J41:K41"/>
    <mergeCell ref="AG39:AH39"/>
    <mergeCell ref="T32:V32"/>
    <mergeCell ref="O32:Q32"/>
    <mergeCell ref="L32:N32"/>
    <mergeCell ref="D39:E39"/>
    <mergeCell ref="X39:Y39"/>
    <mergeCell ref="AC19:AE24"/>
    <mergeCell ref="AF19:AH24"/>
    <mergeCell ref="AF32:AH32"/>
    <mergeCell ref="AC32:AE32"/>
    <mergeCell ref="Z32:AB32"/>
    <mergeCell ref="W32:Y32"/>
    <mergeCell ref="AG44:AH44"/>
    <mergeCell ref="T59:V65"/>
    <mergeCell ref="W59:Y65"/>
    <mergeCell ref="Z59:AB65"/>
    <mergeCell ref="AC59:AE65"/>
    <mergeCell ref="AF71:AH71"/>
    <mergeCell ref="A59:B65"/>
    <mergeCell ref="AC71:AE71"/>
    <mergeCell ref="D46:E46"/>
    <mergeCell ref="AD46:AE46"/>
    <mergeCell ref="Z71:AB71"/>
    <mergeCell ref="I68:K68"/>
    <mergeCell ref="AF59:AH65"/>
    <mergeCell ref="V48:V55"/>
    <mergeCell ref="Y48:Y55"/>
    <mergeCell ref="AB48:AB55"/>
    <mergeCell ref="AE48:AE55"/>
    <mergeCell ref="AH48:AH55"/>
    <mergeCell ref="AG46:AH46"/>
    <mergeCell ref="M46:N46"/>
    <mergeCell ref="L59:N65"/>
    <mergeCell ref="O59:Q65"/>
    <mergeCell ref="F68:H68"/>
    <mergeCell ref="W68:Y68"/>
    <mergeCell ref="C76:E76"/>
    <mergeCell ref="F76:H76"/>
    <mergeCell ref="I76:K76"/>
    <mergeCell ref="L76:N76"/>
    <mergeCell ref="T76:V76"/>
    <mergeCell ref="W76:Y76"/>
    <mergeCell ref="Z76:AB76"/>
    <mergeCell ref="AC76:AE76"/>
    <mergeCell ref="AF76:AH76"/>
    <mergeCell ref="O76:Q76"/>
  </mergeCells>
  <phoneticPr fontId="2" type="noConversion"/>
  <conditionalFormatting sqref="B56">
    <cfRule type="cellIs" dxfId="33" priority="51" operator="notEqual">
      <formula>1</formula>
    </cfRule>
    <cfRule type="top10" priority="52" rank="10"/>
  </conditionalFormatting>
  <conditionalFormatting sqref="D46:E46">
    <cfRule type="containsText" dxfId="32" priority="40" operator="containsText" text="Nicht zugelassen">
      <formula>NOT(ISERROR(SEARCH("Nicht zugelassen",D46)))</formula>
    </cfRule>
    <cfRule type="containsText" dxfId="31" priority="41" operator="containsText" text="Zugelassen">
      <formula>NOT(ISERROR(SEARCH("Zugelassen",D46)))</formula>
    </cfRule>
  </conditionalFormatting>
  <conditionalFormatting sqref="G46:H46">
    <cfRule type="containsText" dxfId="30" priority="46" operator="containsText" text="Nicht zugelassen">
      <formula>NOT(ISERROR(SEARCH("Nicht zugelassen",G46)))</formula>
    </cfRule>
    <cfRule type="containsText" dxfId="29" priority="47" operator="containsText" text="Zugelassen">
      <formula>NOT(ISERROR(SEARCH("Zugelassen",G46)))</formula>
    </cfRule>
  </conditionalFormatting>
  <conditionalFormatting sqref="J46:K46">
    <cfRule type="containsText" dxfId="28" priority="44" operator="containsText" text="Nicht zugelassen">
      <formula>NOT(ISERROR(SEARCH("Nicht zugelassen",J46)))</formula>
    </cfRule>
    <cfRule type="containsText" dxfId="27" priority="45" operator="containsText" text="Zugelassen">
      <formula>NOT(ISERROR(SEARCH("Zugelassen",J46)))</formula>
    </cfRule>
  </conditionalFormatting>
  <conditionalFormatting sqref="M46:N46">
    <cfRule type="containsText" dxfId="26" priority="42" operator="containsText" text="Nicht zugelassen">
      <formula>NOT(ISERROR(SEARCH("Nicht zugelassen",M46)))</formula>
    </cfRule>
    <cfRule type="containsText" dxfId="25" priority="43" operator="containsText" text="Zugelassen">
      <formula>NOT(ISERROR(SEARCH("Zugelassen",M46)))</formula>
    </cfRule>
  </conditionalFormatting>
  <conditionalFormatting sqref="P46:Q46">
    <cfRule type="cellIs" dxfId="24" priority="38" operator="equal">
      <formula>"Nicht zugelassen"</formula>
    </cfRule>
    <cfRule type="cellIs" dxfId="23" priority="39" operator="equal">
      <formula>"Zugelassen"</formula>
    </cfRule>
  </conditionalFormatting>
  <conditionalFormatting sqref="U46:V46">
    <cfRule type="cellIs" dxfId="22" priority="36" operator="equal">
      <formula>"Nicht zugelassen"</formula>
    </cfRule>
    <cfRule type="cellIs" dxfId="21" priority="37" operator="equal">
      <formula>"Zugelassen"</formula>
    </cfRule>
  </conditionalFormatting>
  <conditionalFormatting sqref="X46:Y46">
    <cfRule type="cellIs" dxfId="20" priority="34" operator="equal">
      <formula>"Nicht zugelassen"</formula>
    </cfRule>
    <cfRule type="cellIs" dxfId="19" priority="35" operator="equal">
      <formula>"Zugelassen"</formula>
    </cfRule>
  </conditionalFormatting>
  <conditionalFormatting sqref="AA46:AB46">
    <cfRule type="cellIs" dxfId="18" priority="32" operator="equal">
      <formula>"Nicht zugelassen"</formula>
    </cfRule>
    <cfRule type="cellIs" dxfId="17" priority="33" operator="equal">
      <formula>"Zugelassen"</formula>
    </cfRule>
  </conditionalFormatting>
  <conditionalFormatting sqref="AD46:AE46">
    <cfRule type="cellIs" dxfId="16" priority="28" operator="equal">
      <formula>"Nicht zugelassen"</formula>
    </cfRule>
    <cfRule type="cellIs" dxfId="15" priority="29" operator="equal">
      <formula>"Zugelassen"</formula>
    </cfRule>
  </conditionalFormatting>
  <conditionalFormatting sqref="AG46:AH46">
    <cfRule type="cellIs" dxfId="14" priority="26" operator="equal">
      <formula>"Nicht zugelassen"</formula>
    </cfRule>
    <cfRule type="cellIs" dxfId="13" priority="27" operator="equal">
      <formula>"Zugelassen"</formula>
    </cfRule>
  </conditionalFormatting>
  <dataValidations xWindow="512" yWindow="314" count="23">
    <dataValidation allowBlank="1" showInputMessage="1" showErrorMessage="1" promptTitle="Objekt" prompt="Objekt gemäss Submiss." sqref="B1:E1" xr:uid="{89D101C0-5A29-49A4-8F11-266FA6BD610E}"/>
    <dataValidation allowBlank="1" showInputMessage="1" showErrorMessage="1" promptTitle="Projekt" prompt="Projekt gemäss Submiss." sqref="B2:E2" xr:uid="{2F481DD1-26BF-40A4-8B5B-F9F9FFACA7D0}"/>
    <dataValidation allowBlank="1" showInputMessage="1" showErrorMessage="1" promptTitle="Arbeitsgattung" prompt="Arbeitsgattung gemäss Submiss." sqref="B3:E3" xr:uid="{782C9261-CE66-4368-AB07-211D364695F1}"/>
    <dataValidation allowBlank="1" showInputMessage="1" showErrorMessage="1" promptTitle="Stand / Datum" prompt="Datum der Datenerfassung." sqref="B5:E5" xr:uid="{F7272BF2-1CB1-4A93-8B4B-E53719990A77}"/>
    <dataValidation allowBlank="1" showInputMessage="1" showErrorMessage="1" promptTitle="Unternehmen" prompt="Name Unternehmen oder Name des federführenden Unternehmen bei einer ARGE." sqref="C18:E18" xr:uid="{D2D7C3F4-781F-4180-80FE-2C8F084297D5}"/>
    <dataValidation allowBlank="1" showInputMessage="1" showErrorMessage="1" promptTitle="Eingabedatum" prompt="Wenn bekannt, kann in diesem Feld das Datum vom Eingang des Angebots erfasst werden." sqref="C25" xr:uid="{76163614-445F-49F2-92E5-5DBE789E4CBA}"/>
    <dataValidation allowBlank="1" showInputMessage="1" showErrorMessage="1" promptTitle="Offertsumme brutto" prompt="Bruttopreis vom Offert-Deckblatt." sqref="E27" xr:uid="{1DF8919B-2917-415E-B9AD-F7C1EFC1BE23}"/>
    <dataValidation allowBlank="1" showInputMessage="1" showErrorMessage="1" promptTitle="Rabatt" prompt="Rabatt gemäss Offert-Deckblatt." sqref="D28" xr:uid="{4DA4CBE9-1FD0-4F6F-A3B0-0DFFB31ABAC1}"/>
    <dataValidation allowBlank="1" showInputMessage="1" showErrorMessage="1" promptTitle="MwSt (Mehrwertsteuer)" prompt="Eingabe aktueller Mehrwertsteuersatz." sqref="D31" xr:uid="{42FC34E7-4105-4115-99BE-982F38F73CD6}"/>
    <dataValidation allowBlank="1" showInputMessage="1" showErrorMessage="1" promptTitle="Gewichtung ZK-1" prompt="Prozentsatz gemäss Ausschreibung." sqref="B49" xr:uid="{18FACBE3-C5A0-42E3-926C-54E9EC0F35E1}"/>
    <dataValidation allowBlank="1" showInputMessage="1" showErrorMessage="1" promptTitle="Bemerkung" prompt="Hier können Hinweise zur Bewertung/Auswertung und/oder die Ansprechperson mit Angabe Telefonnummer und Mailadresse erfasst werden." sqref="C59:E65" xr:uid="{1539EC8C-349C-4710-BFC2-F0B1661BCE19}"/>
    <dataValidation allowBlank="1" showInputMessage="1" showErrorMessage="1" promptTitle="Zuschlag an Unternehmen" prompt="An welches Unternehmen soll der Zuschlag erfolgen." sqref="A72:B72" xr:uid="{72EC44A5-393D-4053-BCD2-347756ED2F1B}"/>
    <dataValidation allowBlank="1" showInputMessage="1" showErrorMessage="1" promptTitle="Begründung" prompt="Kurze Begründung, warum das Unternehmen den Zuschlag erhalten soll." sqref="A74:B77" xr:uid="{E1032A57-4E53-49D6-B8DA-02D0C1D46ED9}"/>
    <dataValidation allowBlank="1" showInputMessage="1" showErrorMessage="1" promptTitle="Eingabetermin" prompt="Eingabetermin gemäss Ausschreibungsunterlagen" sqref="B4:E4" xr:uid="{FF62B821-50B8-4A52-8410-9F068C798BE2}"/>
    <dataValidation allowBlank="1" showInputMessage="1" showErrorMessage="1" promptTitle="Firma" prompt="Externe Begleitung / Architekt / Bauleitung / Fachplaner / Weitere" sqref="J11:K13 T11:T15 U11:U13 U15" xr:uid="{84DD612A-B48C-4ED5-8AA1-2A538A7E9009}"/>
    <dataValidation allowBlank="1" showInputMessage="1" showErrorMessage="1" promptTitle="Auftraggeberin" prompt="Projektleiter*in der Stadt Bern" sqref="M14 P14" xr:uid="{F0B51E16-F519-41ED-B014-32511182C6CD}"/>
    <dataValidation allowBlank="1" showInputMessage="1" showErrorMessage="1" promptTitle="FaBe" prompt="Verfahrensleiter*in" sqref="P15:Q15 M15:N15" xr:uid="{0C7DF973-5A29-4B19-B331-68D0F2A9D9A7}"/>
    <dataValidation type="list" allowBlank="1" showInputMessage="1" showErrorMessage="1" promptTitle="Preiskurve" prompt="Auswahl der Preiskurve. Im Normalfall wird die 150%-Preiskurve erfasst. Die anderen beiden Preiskurven müssen vor Versand/Publikation der Ausschreibungsunterlagen mit der FaBe abgeklärt werden." sqref="B9" xr:uid="{06414235-9382-44B3-AABF-B6409E285A0F}">
      <formula1>$B$12:$B$14</formula1>
    </dataValidation>
    <dataValidation allowBlank="1" showInputMessage="1" showErrorMessage="1" prompt="Ort und Datum der Bewertungsbesprechung." sqref="F68:H68" xr:uid="{00291276-B4FE-4E4F-B265-FF9DFEA70F32}"/>
    <dataValidation allowBlank="1" showInputMessage="1" showErrorMessage="1" promptTitle="Auflistung" prompt="In diesen Zellen müssen die Subunternehmen und (wenn vorhanden) die ARGE-Partnerinnen erfasst werden._x000a__x000a_Wenn (nur) eine Anbieterin vorhanden ist, kann diese Zelle auch für die Erfassung der Ansprechperson mit Telefonnummer und Mailadresse verwendet werden." sqref="C19:E24" xr:uid="{B2766257-AF50-451E-8DC1-12E68DAB9306}"/>
    <dataValidation allowBlank="1" showInputMessage="1" showErrorMessage="1" promptTitle="Kommentar" prompt="Stichwort, wenn ein Unternehmen das Eignungskriterium nicht erfüllt und vom Verfahren ausgeschlossen werden muss. Zusätzlich muss die betroffene Zelle &quot;Offertsumme brutto&quot; in Zeile 27 leer sein. Ein erfasster Betrag führt zu einer falschen Rangliste!" sqref="D39:E39" xr:uid="{4B3D43D1-2100-4B28-9AA6-83316D2FDF05}"/>
    <dataValidation allowBlank="1" showInputMessage="1" showErrorMessage="1" promptTitle="Kostenvoranschlag" prompt="Der &quot;Kostenvoranschlag bewirtschaftet&quot; wird für den BeKo-Antrag benötigt. Dieser kann sich zum angegebenen KV gross unterscheiden (z.B. Teuerung nicht eingerechnet)." sqref="B6:E6" xr:uid="{603946B3-6196-42F5-85B6-3F00A55763E2}"/>
    <dataValidation allowBlank="1" showInputMessage="1" showErrorMessage="1" promptTitle="Allgemeiner Bauabzug" prompt="Allgemeiner Bauabzug (Baunebenkosten) gemäss Offert-Deckblatt." sqref="D29" xr:uid="{05C1F67B-30EC-4240-BE20-312A1FF2DF3F}"/>
  </dataValidations>
  <pageMargins left="0.59055118110236227" right="0.51181102362204722" top="0.59055118110236227" bottom="0.59055118110236227" header="0.31496062992125984" footer="0.31496062992125984"/>
  <pageSetup paperSize="8" scale="88" orientation="landscape" r:id="rId1"/>
  <headerFooter>
    <oddFooter>&amp;L&amp;8Bewertungsformular 10 Unternehmen, V25-01 (Ersetzt: V24-02)&amp;C&amp;8Offertvergleich</oddFooter>
  </headerFooter>
  <colBreaks count="1" manualBreakCount="1">
    <brk id="17" max="1048575" man="1"/>
  </colBreaks>
  <ignoredErrors>
    <ignoredError sqref="AC30:AD30 AF30:AG30 Z30:AA30 W30 X30 O30:P30 L30:M30 F30:G30 I30:J30" formula="1"/>
    <ignoredError sqref="A50 A51:A55 O76"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820D0-93AF-4FC4-8A7D-0CE6A2315513}">
  <sheetPr>
    <tabColor theme="6" tint="-0.249977111117893"/>
  </sheetPr>
  <dimension ref="A1:N66"/>
  <sheetViews>
    <sheetView showGridLines="0" zoomScaleNormal="100" workbookViewId="0">
      <selection activeCell="A3" sqref="A3"/>
    </sheetView>
  </sheetViews>
  <sheetFormatPr baseColWidth="10" defaultColWidth="10.88671875" defaultRowHeight="10.95" customHeight="1" x14ac:dyDescent="0.25"/>
  <cols>
    <col min="1" max="1" width="30.77734375" style="5" customWidth="1"/>
    <col min="2" max="3" width="15.77734375" style="5" customWidth="1"/>
    <col min="4" max="4" width="30.77734375" style="5" customWidth="1"/>
    <col min="5" max="14" width="10.77734375" style="5" customWidth="1"/>
    <col min="15" max="16384" width="10.88671875" style="5"/>
  </cols>
  <sheetData>
    <row r="1" spans="1:14" ht="10.95" customHeight="1" x14ac:dyDescent="0.25">
      <c r="A1" s="5" t="s">
        <v>38</v>
      </c>
      <c r="B1" s="195" t="str">
        <f>IF(ISBLANK(Offertvergleich!$B1),"",Offertvergleich!$B1)</f>
        <v/>
      </c>
      <c r="C1" s="195"/>
      <c r="D1" s="316"/>
      <c r="E1" s="284" t="s">
        <v>95</v>
      </c>
      <c r="F1" s="314"/>
      <c r="G1" s="314"/>
      <c r="H1" s="314"/>
      <c r="I1" s="314"/>
      <c r="J1" s="314"/>
      <c r="K1" s="314"/>
      <c r="L1" s="314"/>
      <c r="M1" s="314"/>
      <c r="N1" s="315"/>
    </row>
    <row r="2" spans="1:14" ht="10.95" customHeight="1" x14ac:dyDescent="0.25">
      <c r="A2" s="5" t="s">
        <v>39</v>
      </c>
      <c r="B2" s="195" t="str">
        <f>IF(ISBLANK(Offertvergleich!$B2),"",Offertvergleich!$B2)</f>
        <v/>
      </c>
      <c r="C2" s="195"/>
      <c r="D2" s="316"/>
      <c r="E2" s="287" t="s">
        <v>213</v>
      </c>
      <c r="F2" s="320"/>
      <c r="G2" s="320"/>
      <c r="H2" s="320"/>
      <c r="I2" s="320"/>
      <c r="J2" s="320"/>
      <c r="K2" s="320"/>
      <c r="L2" s="320"/>
      <c r="M2" s="320"/>
      <c r="N2" s="321"/>
    </row>
    <row r="3" spans="1:14" ht="10.95" customHeight="1" x14ac:dyDescent="0.25">
      <c r="A3" s="5" t="s">
        <v>40</v>
      </c>
      <c r="B3" s="195" t="str">
        <f>IF(ISBLANK(Offertvergleich!$B3),"",Offertvergleich!$B3)</f>
        <v/>
      </c>
      <c r="C3" s="195"/>
      <c r="D3" s="316"/>
      <c r="E3" s="287" t="s">
        <v>198</v>
      </c>
      <c r="F3" s="320"/>
      <c r="G3" s="320"/>
      <c r="H3" s="320"/>
      <c r="I3" s="320"/>
      <c r="J3" s="320"/>
      <c r="K3" s="320"/>
      <c r="L3" s="320"/>
      <c r="M3" s="320"/>
      <c r="N3" s="321"/>
    </row>
    <row r="4" spans="1:14" ht="10.95" customHeight="1" x14ac:dyDescent="0.25">
      <c r="E4" s="290" t="s">
        <v>199</v>
      </c>
      <c r="F4" s="322"/>
      <c r="G4" s="322"/>
      <c r="H4" s="322"/>
      <c r="I4" s="322"/>
      <c r="J4" s="322"/>
      <c r="K4" s="322"/>
      <c r="L4" s="322"/>
      <c r="M4" s="322"/>
      <c r="N4" s="323"/>
    </row>
    <row r="5" spans="1:14" ht="10.95" customHeight="1" x14ac:dyDescent="0.25">
      <c r="E5" s="290" t="s">
        <v>234</v>
      </c>
      <c r="F5" s="322"/>
      <c r="G5" s="322"/>
      <c r="H5" s="322"/>
      <c r="I5" s="322"/>
      <c r="J5" s="322"/>
      <c r="K5" s="322"/>
      <c r="L5" s="322"/>
      <c r="M5" s="322"/>
      <c r="N5" s="323"/>
    </row>
    <row r="6" spans="1:14" ht="10.95" customHeight="1" x14ac:dyDescent="0.25">
      <c r="E6" s="290" t="s">
        <v>223</v>
      </c>
      <c r="F6" s="322"/>
      <c r="G6" s="322"/>
      <c r="H6" s="322"/>
      <c r="I6" s="322"/>
      <c r="J6" s="322"/>
      <c r="K6" s="322"/>
      <c r="L6" s="322"/>
      <c r="M6" s="322"/>
      <c r="N6" s="323"/>
    </row>
    <row r="7" spans="1:14" ht="10.95" customHeight="1" x14ac:dyDescent="0.25">
      <c r="E7" s="287" t="s">
        <v>200</v>
      </c>
      <c r="F7" s="320"/>
      <c r="G7" s="320"/>
      <c r="H7" s="320"/>
      <c r="I7" s="320"/>
      <c r="J7" s="320"/>
      <c r="K7" s="320"/>
      <c r="L7" s="320"/>
      <c r="M7" s="320"/>
      <c r="N7" s="321"/>
    </row>
    <row r="8" spans="1:14" ht="10.95" customHeight="1" thickBot="1" x14ac:dyDescent="0.3">
      <c r="E8" s="291" t="s">
        <v>222</v>
      </c>
      <c r="F8" s="324"/>
      <c r="G8" s="324"/>
      <c r="H8" s="324"/>
      <c r="I8" s="324"/>
      <c r="J8" s="324"/>
      <c r="K8" s="324"/>
      <c r="L8" s="324"/>
      <c r="M8" s="324"/>
      <c r="N8" s="325"/>
    </row>
    <row r="11" spans="1:14" ht="10.95" customHeight="1" x14ac:dyDescent="0.25">
      <c r="A11" s="68" t="s">
        <v>188</v>
      </c>
      <c r="B11" s="68"/>
      <c r="C11" s="68"/>
      <c r="D11" s="68"/>
      <c r="E11" s="68"/>
      <c r="F11" s="68"/>
      <c r="G11" s="68"/>
      <c r="H11" s="68"/>
      <c r="I11" s="68"/>
      <c r="J11" s="68"/>
      <c r="K11" s="68"/>
      <c r="L11" s="68"/>
      <c r="M11" s="68"/>
      <c r="N11" s="68"/>
    </row>
    <row r="13" spans="1:14" ht="10.95" customHeight="1" x14ac:dyDescent="0.25">
      <c r="E13" s="69">
        <v>1</v>
      </c>
      <c r="F13" s="69">
        <v>2</v>
      </c>
      <c r="G13" s="69">
        <v>3</v>
      </c>
      <c r="H13" s="69">
        <v>4</v>
      </c>
      <c r="I13" s="69">
        <v>5</v>
      </c>
      <c r="J13" s="69">
        <v>6</v>
      </c>
      <c r="K13" s="69">
        <v>7</v>
      </c>
      <c r="L13" s="69">
        <v>8</v>
      </c>
      <c r="M13" s="69">
        <v>9</v>
      </c>
      <c r="N13" s="69">
        <v>10</v>
      </c>
    </row>
    <row r="14" spans="1:14" ht="10.95" customHeight="1" x14ac:dyDescent="0.25">
      <c r="A14" s="206" t="s">
        <v>190</v>
      </c>
      <c r="B14" s="228"/>
      <c r="C14" s="213" t="s">
        <v>231</v>
      </c>
      <c r="D14" s="228"/>
      <c r="E14" s="70" t="str">
        <f>IF(ISBLANK(Offertvergleich!C$18),"",Offertvergleich!C$18)</f>
        <v>U1</v>
      </c>
      <c r="F14" s="70" t="str">
        <f>IF(ISBLANK(Offertvergleich!F$18),"",Offertvergleich!F$18)</f>
        <v>U2</v>
      </c>
      <c r="G14" s="31" t="str">
        <f>IF(ISBLANK(Offertvergleich!I$18),"",Offertvergleich!I$18)</f>
        <v>U3</v>
      </c>
      <c r="H14" s="31" t="str">
        <f>IF(ISBLANK(Offertvergleich!L$18),"",Offertvergleich!L$18)</f>
        <v>U4</v>
      </c>
      <c r="I14" s="31" t="str">
        <f>IF(ISBLANK(Offertvergleich!O$18),"",Offertvergleich!O$18)</f>
        <v>U5</v>
      </c>
      <c r="J14" s="31" t="str">
        <f>IF(ISBLANK(Offertvergleich!T$18),"",Offertvergleich!T$18)</f>
        <v>U6</v>
      </c>
      <c r="K14" s="31" t="str">
        <f>IF(ISBLANK(Offertvergleich!W$18),"",Offertvergleich!W$18)</f>
        <v>U7</v>
      </c>
      <c r="L14" s="31" t="str">
        <f>IF(ISBLANK(Offertvergleich!Z$18),"",Offertvergleich!Z$18)</f>
        <v>U8</v>
      </c>
      <c r="M14" s="31" t="str">
        <f>IF(ISBLANK(Offertvergleich!AC$18),"",Offertvergleich!AC$18)</f>
        <v>U9</v>
      </c>
      <c r="N14" s="31" t="str">
        <f>IF(ISBLANK(Offertvergleich!AF$18),"",Offertvergleich!AF$18)</f>
        <v>U10</v>
      </c>
    </row>
    <row r="15" spans="1:14" ht="10.95" customHeight="1" x14ac:dyDescent="0.25">
      <c r="A15" s="210" t="s">
        <v>224</v>
      </c>
      <c r="B15" s="229"/>
      <c r="C15" s="204"/>
      <c r="D15" s="230"/>
      <c r="E15" s="66"/>
      <c r="F15" s="66"/>
      <c r="G15" s="66"/>
      <c r="H15" s="66"/>
      <c r="I15" s="66"/>
      <c r="J15" s="66"/>
      <c r="K15" s="66"/>
      <c r="L15" s="66"/>
      <c r="M15" s="66"/>
      <c r="N15" s="66"/>
    </row>
    <row r="16" spans="1:14" ht="10.95" customHeight="1" x14ac:dyDescent="0.25">
      <c r="A16" s="210" t="s">
        <v>225</v>
      </c>
      <c r="B16" s="229"/>
      <c r="C16" s="204"/>
      <c r="D16" s="230"/>
      <c r="E16" s="66"/>
      <c r="F16" s="66"/>
      <c r="G16" s="66"/>
      <c r="H16" s="66"/>
      <c r="I16" s="66"/>
      <c r="J16" s="66"/>
      <c r="K16" s="66"/>
      <c r="L16" s="66"/>
      <c r="M16" s="66"/>
      <c r="N16" s="66"/>
    </row>
    <row r="17" spans="1:14" ht="10.95" customHeight="1" x14ac:dyDescent="0.25">
      <c r="A17" s="210" t="s">
        <v>227</v>
      </c>
      <c r="B17" s="229"/>
      <c r="C17" s="204"/>
      <c r="D17" s="230"/>
      <c r="E17" s="66"/>
      <c r="F17" s="66"/>
      <c r="G17" s="66"/>
      <c r="H17" s="66"/>
      <c r="I17" s="66"/>
      <c r="J17" s="66"/>
      <c r="K17" s="66"/>
      <c r="L17" s="66"/>
      <c r="M17" s="66"/>
      <c r="N17" s="66"/>
    </row>
    <row r="18" spans="1:14" ht="10.95" customHeight="1" x14ac:dyDescent="0.25">
      <c r="A18" s="210" t="s">
        <v>229</v>
      </c>
      <c r="B18" s="229"/>
      <c r="C18" s="204"/>
      <c r="D18" s="230"/>
      <c r="E18" s="66"/>
      <c r="F18" s="66"/>
      <c r="G18" s="66"/>
      <c r="H18" s="66"/>
      <c r="I18" s="66"/>
      <c r="J18" s="66"/>
      <c r="K18" s="66"/>
      <c r="L18" s="66"/>
      <c r="M18" s="66"/>
      <c r="N18" s="66"/>
    </row>
    <row r="19" spans="1:14" ht="10.95" customHeight="1" x14ac:dyDescent="0.25">
      <c r="A19" s="210" t="s">
        <v>228</v>
      </c>
      <c r="B19" s="229"/>
      <c r="C19" s="210" t="s">
        <v>233</v>
      </c>
      <c r="D19" s="229"/>
      <c r="E19" s="66"/>
      <c r="F19" s="66"/>
      <c r="G19" s="66"/>
      <c r="H19" s="66"/>
      <c r="I19" s="66"/>
      <c r="J19" s="66"/>
      <c r="K19" s="66"/>
      <c r="L19" s="66"/>
      <c r="M19" s="66"/>
      <c r="N19" s="66"/>
    </row>
    <row r="20" spans="1:14" ht="10.95" customHeight="1" x14ac:dyDescent="0.25">
      <c r="A20" s="204" t="s">
        <v>226</v>
      </c>
      <c r="B20" s="230"/>
      <c r="C20" s="204"/>
      <c r="D20" s="230"/>
      <c r="E20" s="66"/>
      <c r="F20" s="66"/>
      <c r="G20" s="66"/>
      <c r="H20" s="66"/>
      <c r="I20" s="66"/>
      <c r="J20" s="66"/>
      <c r="K20" s="66"/>
      <c r="L20" s="66"/>
      <c r="M20" s="66"/>
      <c r="N20" s="66"/>
    </row>
    <row r="21" spans="1:14" ht="10.95" customHeight="1" x14ac:dyDescent="0.25">
      <c r="A21" s="204" t="s">
        <v>226</v>
      </c>
      <c r="B21" s="230"/>
      <c r="C21" s="204"/>
      <c r="D21" s="212"/>
      <c r="E21" s="66"/>
      <c r="F21" s="66"/>
      <c r="G21" s="66"/>
      <c r="H21" s="66"/>
      <c r="I21" s="66"/>
      <c r="J21" s="66"/>
      <c r="K21" s="66"/>
      <c r="L21" s="66"/>
      <c r="M21" s="66"/>
      <c r="N21" s="66"/>
    </row>
    <row r="22" spans="1:14" ht="10.95" customHeight="1" x14ac:dyDescent="0.25">
      <c r="A22" s="204"/>
      <c r="B22" s="230"/>
      <c r="C22" s="204"/>
      <c r="D22" s="230"/>
      <c r="E22" s="66"/>
      <c r="F22" s="66"/>
      <c r="G22" s="66"/>
      <c r="H22" s="66"/>
      <c r="I22" s="66"/>
      <c r="J22" s="66"/>
      <c r="K22" s="66"/>
      <c r="L22" s="66"/>
      <c r="M22" s="66"/>
      <c r="N22" s="66"/>
    </row>
    <row r="23" spans="1:14" ht="10.95" customHeight="1" x14ac:dyDescent="0.25">
      <c r="A23" s="204"/>
      <c r="B23" s="230"/>
      <c r="C23" s="204"/>
      <c r="D23" s="230"/>
      <c r="E23" s="66"/>
      <c r="F23" s="66"/>
      <c r="G23" s="66"/>
      <c r="H23" s="66"/>
      <c r="I23" s="66"/>
      <c r="J23" s="66"/>
      <c r="K23" s="66"/>
      <c r="L23" s="66"/>
      <c r="M23" s="66"/>
      <c r="N23" s="66"/>
    </row>
    <row r="24" spans="1:14" ht="10.95" customHeight="1" x14ac:dyDescent="0.25">
      <c r="A24" s="204"/>
      <c r="B24" s="230"/>
      <c r="C24" s="204"/>
      <c r="D24" s="230"/>
      <c r="E24" s="66"/>
      <c r="F24" s="66"/>
      <c r="G24" s="66"/>
      <c r="H24" s="66"/>
      <c r="I24" s="66"/>
      <c r="J24" s="66"/>
      <c r="K24" s="66"/>
      <c r="L24" s="66"/>
      <c r="M24" s="66"/>
      <c r="N24" s="66"/>
    </row>
    <row r="25" spans="1:14" ht="10.95" customHeight="1" x14ac:dyDescent="0.25">
      <c r="A25" s="204"/>
      <c r="B25" s="230"/>
      <c r="C25" s="204"/>
      <c r="D25" s="230"/>
      <c r="E25" s="66"/>
      <c r="F25" s="66"/>
      <c r="G25" s="66"/>
      <c r="H25" s="66"/>
      <c r="I25" s="66"/>
      <c r="J25" s="66"/>
      <c r="K25" s="66"/>
      <c r="L25" s="66"/>
      <c r="M25" s="66"/>
      <c r="N25" s="66"/>
    </row>
    <row r="26" spans="1:14" ht="10.95" customHeight="1" x14ac:dyDescent="0.25">
      <c r="A26" s="204"/>
      <c r="B26" s="230"/>
      <c r="C26" s="204"/>
      <c r="D26" s="230"/>
      <c r="E26" s="66"/>
      <c r="F26" s="66"/>
      <c r="G26" s="66"/>
      <c r="H26" s="66"/>
      <c r="I26" s="66"/>
      <c r="J26" s="66"/>
      <c r="K26" s="66"/>
      <c r="L26" s="66"/>
      <c r="M26" s="66"/>
      <c r="N26" s="66"/>
    </row>
    <row r="27" spans="1:14" ht="10.95" customHeight="1" x14ac:dyDescent="0.25">
      <c r="A27" s="204"/>
      <c r="B27" s="230"/>
      <c r="C27" s="204"/>
      <c r="D27" s="230"/>
      <c r="E27" s="66"/>
      <c r="F27" s="66"/>
      <c r="G27" s="66"/>
      <c r="H27" s="66"/>
      <c r="I27" s="66"/>
      <c r="J27" s="66"/>
      <c r="K27" s="66"/>
      <c r="L27" s="66"/>
      <c r="M27" s="66"/>
      <c r="N27" s="66"/>
    </row>
    <row r="28" spans="1:14" ht="10.95" customHeight="1" x14ac:dyDescent="0.25">
      <c r="A28" s="204"/>
      <c r="B28" s="230"/>
      <c r="C28" s="204"/>
      <c r="D28" s="230"/>
      <c r="E28" s="66"/>
      <c r="F28" s="66"/>
      <c r="G28" s="66"/>
      <c r="H28" s="66"/>
      <c r="I28" s="66"/>
      <c r="J28" s="66"/>
      <c r="K28" s="66"/>
      <c r="L28" s="66"/>
      <c r="M28" s="66"/>
      <c r="N28" s="66"/>
    </row>
    <row r="29" spans="1:14" ht="10.95" customHeight="1" x14ac:dyDescent="0.25">
      <c r="A29" s="207"/>
      <c r="B29" s="207"/>
      <c r="C29" s="207"/>
      <c r="D29" s="207"/>
      <c r="E29" s="69"/>
      <c r="F29" s="69"/>
      <c r="G29" s="69"/>
      <c r="H29" s="69"/>
      <c r="I29" s="69"/>
      <c r="J29" s="69"/>
      <c r="K29" s="69"/>
      <c r="L29" s="69"/>
      <c r="M29" s="69"/>
      <c r="N29" s="69"/>
    </row>
    <row r="30" spans="1:14" ht="10.95" customHeight="1" x14ac:dyDescent="0.25">
      <c r="A30" s="206" t="s">
        <v>235</v>
      </c>
      <c r="B30" s="232"/>
      <c r="C30" s="220"/>
      <c r="D30" s="211"/>
      <c r="E30" s="75"/>
      <c r="F30" s="75"/>
      <c r="G30" s="75"/>
      <c r="H30" s="75"/>
      <c r="I30" s="75"/>
      <c r="J30" s="75"/>
      <c r="K30" s="75"/>
      <c r="L30" s="75"/>
      <c r="M30" s="75"/>
      <c r="N30" s="75"/>
    </row>
    <row r="31" spans="1:14" ht="10.95" customHeight="1" x14ac:dyDescent="0.25">
      <c r="A31" s="71"/>
      <c r="B31" s="71"/>
      <c r="C31" s="71"/>
      <c r="D31" s="71"/>
      <c r="E31" s="67" t="s">
        <v>189</v>
      </c>
      <c r="F31" s="67" t="s">
        <v>193</v>
      </c>
      <c r="G31" s="67" t="s">
        <v>194</v>
      </c>
      <c r="H31" s="67"/>
      <c r="I31" s="67"/>
      <c r="J31" s="67"/>
      <c r="K31" s="67"/>
      <c r="L31" s="67"/>
      <c r="M31" s="67"/>
      <c r="N31" s="67"/>
    </row>
    <row r="32" spans="1:14" ht="10.95" customHeight="1" x14ac:dyDescent="0.25">
      <c r="A32" s="71"/>
      <c r="B32" s="71"/>
      <c r="C32" s="71"/>
      <c r="D32" s="71"/>
      <c r="E32" s="72"/>
      <c r="F32" s="72"/>
      <c r="G32" s="72"/>
      <c r="H32" s="72"/>
      <c r="I32" s="72"/>
      <c r="J32" s="72"/>
      <c r="K32" s="72"/>
      <c r="L32" s="72"/>
      <c r="M32" s="72"/>
      <c r="N32" s="72"/>
    </row>
    <row r="33" spans="1:14" ht="10.95" customHeight="1" x14ac:dyDescent="0.25">
      <c r="A33" s="71"/>
      <c r="B33" s="71"/>
      <c r="C33" s="71"/>
      <c r="D33" s="71"/>
      <c r="E33" s="72"/>
      <c r="F33" s="72"/>
      <c r="G33" s="72"/>
      <c r="H33" s="72"/>
      <c r="I33" s="72"/>
      <c r="J33" s="72"/>
      <c r="K33" s="72"/>
      <c r="L33" s="72"/>
      <c r="M33" s="72"/>
      <c r="N33" s="72"/>
    </row>
    <row r="34" spans="1:14" ht="10.95" customHeight="1" x14ac:dyDescent="0.25">
      <c r="A34" s="69"/>
      <c r="B34" s="69"/>
      <c r="C34" s="69"/>
      <c r="D34" s="69"/>
      <c r="E34" s="69"/>
      <c r="F34" s="73"/>
      <c r="G34" s="73"/>
      <c r="H34" s="73"/>
      <c r="I34" s="73"/>
      <c r="J34" s="73"/>
      <c r="K34" s="73"/>
      <c r="L34" s="73"/>
      <c r="M34" s="73"/>
      <c r="N34" s="73"/>
    </row>
    <row r="35" spans="1:14" ht="10.95" customHeight="1" x14ac:dyDescent="0.25">
      <c r="A35" s="216" t="s">
        <v>236</v>
      </c>
      <c r="B35" s="203"/>
      <c r="C35" s="203"/>
      <c r="D35" s="203"/>
      <c r="E35" s="203"/>
      <c r="F35" s="203"/>
      <c r="G35" s="203"/>
      <c r="H35" s="203"/>
      <c r="I35" s="203"/>
      <c r="J35" s="203"/>
      <c r="K35" s="203"/>
      <c r="L35" s="203"/>
      <c r="M35" s="162"/>
      <c r="N35" s="162"/>
    </row>
    <row r="36" spans="1:14" ht="10.95" customHeight="1" x14ac:dyDescent="0.25">
      <c r="A36" s="216" t="s">
        <v>237</v>
      </c>
      <c r="B36" s="203"/>
      <c r="C36" s="203"/>
      <c r="D36" s="203"/>
      <c r="E36" s="203"/>
      <c r="F36" s="203"/>
      <c r="G36" s="203"/>
      <c r="H36" s="203"/>
      <c r="I36" s="203"/>
      <c r="J36" s="203"/>
      <c r="K36" s="203"/>
      <c r="L36" s="203"/>
      <c r="M36" s="162"/>
      <c r="N36" s="162"/>
    </row>
    <row r="37" spans="1:14" ht="10.95" customHeight="1" x14ac:dyDescent="0.25">
      <c r="A37" s="216" t="s">
        <v>238</v>
      </c>
      <c r="B37" s="203"/>
      <c r="C37" s="203"/>
      <c r="D37" s="203"/>
      <c r="E37" s="203"/>
      <c r="F37" s="203"/>
      <c r="G37" s="203"/>
      <c r="H37" s="203"/>
      <c r="I37" s="203"/>
      <c r="J37" s="203"/>
      <c r="K37" s="203"/>
      <c r="L37" s="203"/>
      <c r="M37" s="162"/>
      <c r="N37" s="162"/>
    </row>
    <row r="38" spans="1:14" ht="10.95" customHeight="1" x14ac:dyDescent="0.25">
      <c r="A38" s="216"/>
      <c r="B38" s="203"/>
      <c r="C38" s="203"/>
      <c r="D38" s="203"/>
      <c r="E38" s="203"/>
      <c r="F38" s="203"/>
      <c r="G38" s="203"/>
      <c r="H38" s="203"/>
      <c r="I38" s="203"/>
      <c r="J38" s="203"/>
      <c r="K38" s="203"/>
      <c r="L38" s="203"/>
      <c r="M38" s="162"/>
      <c r="N38" s="162"/>
    </row>
    <row r="39" spans="1:14" ht="10.95" customHeight="1" x14ac:dyDescent="0.25">
      <c r="A39" s="216"/>
      <c r="B39" s="203"/>
      <c r="C39" s="203"/>
      <c r="D39" s="203"/>
      <c r="E39" s="203"/>
      <c r="F39" s="203"/>
      <c r="G39" s="203"/>
      <c r="H39" s="203"/>
      <c r="I39" s="203"/>
      <c r="J39" s="203"/>
      <c r="K39" s="203"/>
      <c r="L39" s="203"/>
      <c r="M39" s="162"/>
      <c r="N39" s="162"/>
    </row>
    <row r="40" spans="1:14" ht="10.95" customHeight="1" x14ac:dyDescent="0.25">
      <c r="A40" s="216"/>
      <c r="B40" s="203"/>
      <c r="C40" s="203"/>
      <c r="D40" s="203"/>
      <c r="E40" s="203"/>
      <c r="F40" s="203"/>
      <c r="G40" s="203"/>
      <c r="H40" s="203"/>
      <c r="I40" s="203"/>
      <c r="J40" s="203"/>
      <c r="K40" s="203"/>
      <c r="L40" s="203"/>
      <c r="M40" s="162"/>
      <c r="N40" s="162"/>
    </row>
    <row r="41" spans="1:14" ht="10.95" customHeight="1" x14ac:dyDescent="0.25">
      <c r="A41" s="216"/>
      <c r="B41" s="203"/>
      <c r="C41" s="203"/>
      <c r="D41" s="203"/>
      <c r="E41" s="203"/>
      <c r="F41" s="203"/>
      <c r="G41" s="203"/>
      <c r="H41" s="203"/>
      <c r="I41" s="203"/>
      <c r="J41" s="203"/>
      <c r="K41" s="203"/>
      <c r="L41" s="203"/>
      <c r="M41" s="162"/>
      <c r="N41" s="162"/>
    </row>
    <row r="47" spans="1:14" ht="10.95" customHeight="1" x14ac:dyDescent="0.25">
      <c r="A47" s="28" t="s">
        <v>191</v>
      </c>
      <c r="B47" s="28"/>
    </row>
    <row r="49" spans="1:13" ht="10.95" customHeight="1" x14ac:dyDescent="0.25">
      <c r="A49" s="5" t="s">
        <v>196</v>
      </c>
      <c r="B49" s="162"/>
      <c r="C49" s="231"/>
      <c r="E49" s="162"/>
      <c r="F49" s="162"/>
      <c r="G49" s="162"/>
      <c r="K49" s="162"/>
      <c r="L49" s="162"/>
      <c r="M49" s="162"/>
    </row>
    <row r="50" spans="1:13" ht="10.95" customHeight="1" x14ac:dyDescent="0.25">
      <c r="A50" s="5" t="s">
        <v>195</v>
      </c>
      <c r="B50" s="216"/>
      <c r="C50" s="231"/>
      <c r="D50" s="69"/>
      <c r="E50" s="216"/>
      <c r="F50" s="162"/>
      <c r="G50" s="162"/>
      <c r="H50" s="69"/>
      <c r="I50" s="69"/>
      <c r="J50" s="69"/>
      <c r="K50" s="216"/>
      <c r="L50" s="231"/>
      <c r="M50" s="231"/>
    </row>
    <row r="51" spans="1:13" ht="10.95" customHeight="1" x14ac:dyDescent="0.25">
      <c r="C51" s="69"/>
      <c r="D51" s="69"/>
      <c r="E51" s="69"/>
      <c r="F51" s="69"/>
      <c r="G51" s="69"/>
      <c r="H51" s="69"/>
      <c r="I51" s="69"/>
      <c r="J51" s="69"/>
      <c r="K51" s="69"/>
      <c r="L51" s="69"/>
      <c r="M51" s="69"/>
    </row>
    <row r="52" spans="1:13" ht="10.95" customHeight="1" x14ac:dyDescent="0.25">
      <c r="C52" s="69"/>
      <c r="D52" s="69"/>
      <c r="E52" s="69"/>
      <c r="F52" s="69"/>
      <c r="G52" s="69"/>
      <c r="H52" s="69"/>
      <c r="I52" s="69"/>
      <c r="J52" s="69"/>
      <c r="K52" s="69"/>
      <c r="L52" s="69"/>
      <c r="M52" s="69"/>
    </row>
    <row r="54" spans="1:13" ht="10.95" customHeight="1" x14ac:dyDescent="0.25">
      <c r="B54" s="11"/>
      <c r="C54" s="11"/>
      <c r="E54" s="215"/>
      <c r="F54" s="215"/>
      <c r="G54" s="215"/>
      <c r="K54" s="195"/>
      <c r="L54" s="195"/>
      <c r="M54" s="195"/>
    </row>
    <row r="55" spans="1:13" ht="10.95" customHeight="1" x14ac:dyDescent="0.25">
      <c r="B55" s="5" t="s">
        <v>192</v>
      </c>
      <c r="E55" s="208" t="s">
        <v>192</v>
      </c>
      <c r="F55" s="208"/>
      <c r="G55" s="208"/>
      <c r="K55" s="208" t="s">
        <v>192</v>
      </c>
      <c r="L55" s="208"/>
      <c r="M55" s="208"/>
    </row>
    <row r="66" spans="1:3" ht="10.95" customHeight="1" x14ac:dyDescent="0.25">
      <c r="A66" s="5" t="s">
        <v>201</v>
      </c>
      <c r="B66" s="162"/>
      <c r="C66" s="231"/>
    </row>
  </sheetData>
  <sheetProtection algorithmName="SHA-512" hashValue="zm0yniIPH9pp+2Fv5l32rDZoH9HcmjsAn0QFjwBsaTyhSHAJdH9+nM/n0igiyaO9BHadEJ3nmQn1QJDSUcr0vg==" saltValue="DTK/um/MZSLdHkiKwOFkDg==" spinCount="100000" sheet="1" objects="1" scenarios="1" formatRows="0"/>
  <mergeCells count="61">
    <mergeCell ref="E1:N1"/>
    <mergeCell ref="E54:G54"/>
    <mergeCell ref="E49:G49"/>
    <mergeCell ref="K49:M49"/>
    <mergeCell ref="K54:M54"/>
    <mergeCell ref="E50:G50"/>
    <mergeCell ref="K50:M50"/>
    <mergeCell ref="A39:N39"/>
    <mergeCell ref="B49:C49"/>
    <mergeCell ref="B50:C50"/>
    <mergeCell ref="A35:N35"/>
    <mergeCell ref="A36:N36"/>
    <mergeCell ref="A37:N37"/>
    <mergeCell ref="A14:B14"/>
    <mergeCell ref="C17:D17"/>
    <mergeCell ref="C18:D18"/>
    <mergeCell ref="C19:D19"/>
    <mergeCell ref="C20:D20"/>
    <mergeCell ref="C21:D21"/>
    <mergeCell ref="E7:N7"/>
    <mergeCell ref="E8:N8"/>
    <mergeCell ref="C14:D14"/>
    <mergeCell ref="C15:D15"/>
    <mergeCell ref="C16:D16"/>
    <mergeCell ref="E2:N2"/>
    <mergeCell ref="E3:N3"/>
    <mergeCell ref="E4:N4"/>
    <mergeCell ref="E5:N5"/>
    <mergeCell ref="E6:N6"/>
    <mergeCell ref="C22:D22"/>
    <mergeCell ref="C23:D23"/>
    <mergeCell ref="C24:D24"/>
    <mergeCell ref="C25:D25"/>
    <mergeCell ref="C26:D26"/>
    <mergeCell ref="B1:D1"/>
    <mergeCell ref="B2:D2"/>
    <mergeCell ref="B3:D3"/>
    <mergeCell ref="A15:B15"/>
    <mergeCell ref="A16:B16"/>
    <mergeCell ref="A17:B17"/>
    <mergeCell ref="A18:B18"/>
    <mergeCell ref="A19:B19"/>
    <mergeCell ref="A20:B20"/>
    <mergeCell ref="A21:B21"/>
    <mergeCell ref="A22:B22"/>
    <mergeCell ref="A23:B23"/>
    <mergeCell ref="A24:B24"/>
    <mergeCell ref="A25:B25"/>
    <mergeCell ref="A26:B26"/>
    <mergeCell ref="B66:C66"/>
    <mergeCell ref="A40:N40"/>
    <mergeCell ref="A41:N41"/>
    <mergeCell ref="A27:B27"/>
    <mergeCell ref="A28:B28"/>
    <mergeCell ref="A38:N38"/>
    <mergeCell ref="C27:D27"/>
    <mergeCell ref="C28:D28"/>
    <mergeCell ref="A29:D29"/>
    <mergeCell ref="E55:G55"/>
    <mergeCell ref="K55:M55"/>
    <mergeCell ref="A30:D30"/>
  </mergeCells>
  <conditionalFormatting sqref="E30:N30">
    <cfRule type="containsText" dxfId="12" priority="1" operator="containsText" text="Nein">
      <formula>NOT(ISERROR(SEARCH("Nein",E30)))</formula>
    </cfRule>
    <cfRule type="cellIs" dxfId="11" priority="2" operator="equal">
      <formula>"Ja"</formula>
    </cfRule>
  </conditionalFormatting>
  <pageMargins left="0.70866141732283472" right="0.70866141732283472" top="0.78740157480314965" bottom="0.78740157480314965" header="0.31496062992125984" footer="0.31496062992125984"/>
  <pageSetup paperSize="8" scale="98" orientation="landscape" r:id="rId1"/>
  <headerFooter>
    <oddFooter>&amp;L&amp;8Bewertungsformular 10 Unternehmen, V25-01 (Ersetzt: V24-02)&amp;C&amp;8Formelle Kontrolle</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35675A5-A420-40D1-ACDC-6CB060B77557}">
          <x14:formula1>
            <xm:f>Datenblatt!$F$31:$F$32</xm:f>
          </x14:formula1>
          <xm:sqref>E15:N28 E30:N30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E014A-F077-4FB3-8F3E-29C6D11D639F}">
  <sheetPr codeName="Tabelle3"/>
  <dimension ref="B5:V53"/>
  <sheetViews>
    <sheetView showZeros="0" zoomScale="80" zoomScaleNormal="80" workbookViewId="0">
      <selection activeCell="F31" sqref="F31"/>
    </sheetView>
  </sheetViews>
  <sheetFormatPr baseColWidth="10" defaultColWidth="11.33203125" defaultRowHeight="13.2" x14ac:dyDescent="0.25"/>
  <cols>
    <col min="1" max="1" width="2.6640625" customWidth="1"/>
    <col min="2" max="2" width="18.5546875" bestFit="1" customWidth="1"/>
    <col min="3" max="3" width="2.6640625" customWidth="1"/>
    <col min="5" max="5" width="2.6640625" customWidth="1"/>
    <col min="6" max="6" width="20.6640625" customWidth="1"/>
    <col min="8" max="8" width="2.6640625" customWidth="1"/>
    <col min="9" max="9" width="20.6640625" customWidth="1"/>
    <col min="10" max="10" width="6.6640625" bestFit="1" customWidth="1"/>
    <col min="11" max="11" width="2.6640625" customWidth="1"/>
    <col min="12" max="12" width="44.109375" bestFit="1" customWidth="1"/>
    <col min="13" max="13" width="6.6640625" bestFit="1" customWidth="1"/>
  </cols>
  <sheetData>
    <row r="5" spans="2:22" x14ac:dyDescent="0.25">
      <c r="E5" s="41"/>
      <c r="K5" s="41"/>
    </row>
    <row r="6" spans="2:22" x14ac:dyDescent="0.25">
      <c r="B6" s="42" t="s">
        <v>22</v>
      </c>
      <c r="F6" s="48" t="s">
        <v>29</v>
      </c>
      <c r="G6" s="49"/>
      <c r="I6" s="48" t="s">
        <v>126</v>
      </c>
      <c r="J6" s="49"/>
      <c r="L6" s="48" t="s">
        <v>30</v>
      </c>
      <c r="M6" s="49"/>
      <c r="P6" s="43"/>
    </row>
    <row r="7" spans="2:22" x14ac:dyDescent="0.25">
      <c r="B7" t="s">
        <v>23</v>
      </c>
      <c r="D7" s="44">
        <f>MIN(Datenblatt!G7:G16)</f>
        <v>0</v>
      </c>
      <c r="F7" s="49" t="str">
        <f>Offertvergleich!C18</f>
        <v>U1</v>
      </c>
      <c r="G7" s="50" t="str">
        <f>Offertvergleich!E30</f>
        <v/>
      </c>
      <c r="H7" s="44"/>
      <c r="I7" s="50" t="str">
        <f>F7</f>
        <v>U1</v>
      </c>
      <c r="J7" s="50" t="str">
        <f>IF(ISBLANK(Offertvergleich!E27),"",5-(IF(EXACT(Offertvergleich!$B$9,Offertvergleich!$B$12),0.2,IF(EXACT(Offertvergleich!$B$9,Offertvergleich!$B$13),0.1,0.05))*(Offertvergleich!C32-MIN(Offertvergleich!C$32:AH$32))/(MIN(Offertvergleich!C$32:AH$32)/100)))</f>
        <v/>
      </c>
      <c r="L7" s="49" t="str">
        <f>F7</f>
        <v>U1</v>
      </c>
      <c r="M7" s="51" t="str">
        <f>Offertvergleich!C56</f>
        <v/>
      </c>
      <c r="R7" s="45"/>
      <c r="V7" s="45"/>
    </row>
    <row r="8" spans="2:22" x14ac:dyDescent="0.25">
      <c r="F8" s="49" t="str">
        <f>Offertvergleich!F18</f>
        <v>U2</v>
      </c>
      <c r="G8" s="50" t="str">
        <f>Offertvergleich!H30</f>
        <v/>
      </c>
      <c r="H8" s="44"/>
      <c r="I8" s="50" t="str">
        <f t="shared" ref="I8:I26" si="0">F8</f>
        <v>U2</v>
      </c>
      <c r="J8" s="50" t="str">
        <f>IF(ISBLANK(Offertvergleich!H27),"",5-(IF(EXACT(Offertvergleich!$B$9,Offertvergleich!$B$12),0.2,IF(EXACT(Offertvergleich!$B$9,Offertvergleich!$B$13),0.1,0.05))*(Offertvergleich!F32-MIN(Offertvergleich!C$32:AH$32))/(MIN(Offertvergleich!C$32:AH$32)/100)))</f>
        <v/>
      </c>
      <c r="L8" s="49" t="str">
        <f t="shared" ref="L8:L26" si="1">F8</f>
        <v>U2</v>
      </c>
      <c r="M8" s="51" t="str">
        <f>Offertvergleich!F56</f>
        <v/>
      </c>
      <c r="R8" s="45"/>
      <c r="V8" s="45"/>
    </row>
    <row r="9" spans="2:22" x14ac:dyDescent="0.25">
      <c r="F9" s="49" t="str">
        <f>Offertvergleich!I18</f>
        <v>U3</v>
      </c>
      <c r="G9" s="50" t="str">
        <f>Offertvergleich!K30</f>
        <v/>
      </c>
      <c r="H9" s="44"/>
      <c r="I9" s="50" t="str">
        <f t="shared" si="0"/>
        <v>U3</v>
      </c>
      <c r="J9" s="50" t="str">
        <f>IF(ISBLANK(Offertvergleich!K27),"",5-(IF(EXACT(Offertvergleich!$B$9,Offertvergleich!$B$12),0.2,IF(EXACT(Offertvergleich!$B$9,Offertvergleich!$B$13),0.1,0.05))*(Offertvergleich!I32-MIN(Offertvergleich!C$32:AH$32))/(MIN(Offertvergleich!C$32:AH$32)/100)))</f>
        <v/>
      </c>
      <c r="L9" s="49" t="str">
        <f t="shared" si="1"/>
        <v>U3</v>
      </c>
      <c r="M9" s="51" t="str">
        <f>Offertvergleich!I56</f>
        <v/>
      </c>
      <c r="R9" s="45"/>
      <c r="V9" s="45"/>
    </row>
    <row r="10" spans="2:22" x14ac:dyDescent="0.25">
      <c r="F10" s="49" t="str">
        <f>Offertvergleich!L18</f>
        <v>U4</v>
      </c>
      <c r="G10" s="50" t="str">
        <f>Offertvergleich!N30</f>
        <v/>
      </c>
      <c r="H10" s="44"/>
      <c r="I10" s="50" t="str">
        <f t="shared" si="0"/>
        <v>U4</v>
      </c>
      <c r="J10" s="50" t="str">
        <f>IF(ISBLANK(Offertvergleich!N27),"",5-(IF(EXACT(Offertvergleich!$B$9,Offertvergleich!$B$12),0.2,IF(EXACT(Offertvergleich!$B$9,Offertvergleich!$B$13),0.1,0.05))*(Offertvergleich!L32-MIN(Offertvergleich!C$32:AH$32))/(MIN(Offertvergleich!C$32:AH$32)/100)))</f>
        <v/>
      </c>
      <c r="L10" s="49" t="str">
        <f t="shared" si="1"/>
        <v>U4</v>
      </c>
      <c r="M10" s="51" t="str">
        <f>Offertvergleich!L56</f>
        <v/>
      </c>
      <c r="R10" s="45"/>
      <c r="V10" s="45"/>
    </row>
    <row r="11" spans="2:22" x14ac:dyDescent="0.25">
      <c r="F11" s="49" t="str">
        <f>Offertvergleich!O18</f>
        <v>U5</v>
      </c>
      <c r="G11" s="50" t="str">
        <f>Offertvergleich!Q30</f>
        <v/>
      </c>
      <c r="H11" s="44"/>
      <c r="I11" s="50" t="str">
        <f t="shared" si="0"/>
        <v>U5</v>
      </c>
      <c r="J11" s="50" t="str">
        <f>IF(ISBLANK(Offertvergleich!Q27),"",5-(IF(EXACT(Offertvergleich!$B$9,Offertvergleich!$B$12),0.2,IF(EXACT(Offertvergleich!$B$9,Offertvergleich!$B$13),0.1,0.05))*(Offertvergleich!O32-MIN(Offertvergleich!C$32:AH$32))/(MIN(Offertvergleich!C$32:AH$32)/100)))</f>
        <v/>
      </c>
      <c r="L11" s="49" t="str">
        <f t="shared" si="1"/>
        <v>U5</v>
      </c>
      <c r="M11" s="51" t="str">
        <f>Offertvergleich!O56</f>
        <v/>
      </c>
      <c r="R11" s="45"/>
      <c r="V11" s="45"/>
    </row>
    <row r="12" spans="2:22" x14ac:dyDescent="0.25">
      <c r="F12" s="49" t="str">
        <f>Offertvergleich!T18</f>
        <v>U6</v>
      </c>
      <c r="G12" s="50" t="str">
        <f>Offertvergleich!V30</f>
        <v/>
      </c>
      <c r="H12" s="44"/>
      <c r="I12" s="50" t="str">
        <f t="shared" si="0"/>
        <v>U6</v>
      </c>
      <c r="J12" s="50" t="str">
        <f>IF(ISBLANK(Offertvergleich!V27),"",5-(IF(EXACT(Offertvergleich!$B$9,Offertvergleich!$B$12),0.2,IF(EXACT(Offertvergleich!$B$9,Offertvergleich!$B$13),0.1,0.05))*(Offertvergleich!T32-MIN(Offertvergleich!C$32:AH$32))/(MIN(Offertvergleich!C$32:AH$32)/100)))</f>
        <v/>
      </c>
      <c r="L12" s="49" t="str">
        <f t="shared" si="1"/>
        <v>U6</v>
      </c>
      <c r="M12" s="51" t="str">
        <f>Offertvergleich!T56</f>
        <v/>
      </c>
      <c r="R12" s="45"/>
      <c r="V12" s="45"/>
    </row>
    <row r="13" spans="2:22" x14ac:dyDescent="0.25">
      <c r="F13" s="49" t="str">
        <f>Offertvergleich!W18</f>
        <v>U7</v>
      </c>
      <c r="G13" s="50" t="str">
        <f>Offertvergleich!Y30</f>
        <v/>
      </c>
      <c r="H13" s="44"/>
      <c r="I13" s="50" t="str">
        <f t="shared" si="0"/>
        <v>U7</v>
      </c>
      <c r="J13" s="50" t="str">
        <f>IF(ISBLANK(Offertvergleich!Y27),"",5-(IF(EXACT(Offertvergleich!$B$9,Offertvergleich!$B$12),0.2,IF(EXACT(Offertvergleich!$B$9,Offertvergleich!$B$13),0.1,0.05))*(Offertvergleich!W32-MIN(Offertvergleich!C$32:AH$32))/(MIN(Offertvergleich!C$32:AH$32)/100)))</f>
        <v/>
      </c>
      <c r="L13" s="49" t="str">
        <f t="shared" si="1"/>
        <v>U7</v>
      </c>
      <c r="M13" s="51" t="str">
        <f>Offertvergleich!W56</f>
        <v/>
      </c>
      <c r="R13" s="45"/>
      <c r="V13" s="45"/>
    </row>
    <row r="14" spans="2:22" x14ac:dyDescent="0.25">
      <c r="F14" s="49" t="str">
        <f>Offertvergleich!Z18</f>
        <v>U8</v>
      </c>
      <c r="G14" s="50" t="str">
        <f>Offertvergleich!AB30</f>
        <v/>
      </c>
      <c r="H14" s="44"/>
      <c r="I14" s="50" t="str">
        <f t="shared" si="0"/>
        <v>U8</v>
      </c>
      <c r="J14" s="50" t="str">
        <f>IF(ISBLANK(Offertvergleich!AB27),"",5-(IF(EXACT(Offertvergleich!$B$9,Offertvergleich!$B$12),0.2,IF(EXACT(Offertvergleich!$B$9,Offertvergleich!$B$13),0.1,0.05))*(Offertvergleich!Z32-MIN(Offertvergleich!C$32:AH$32))/(MIN(Offertvergleich!C$32:AH$32)/100)))</f>
        <v/>
      </c>
      <c r="L14" s="49" t="str">
        <f t="shared" si="1"/>
        <v>U8</v>
      </c>
      <c r="M14" s="51" t="str">
        <f>Offertvergleich!Z56</f>
        <v/>
      </c>
      <c r="R14" s="45"/>
      <c r="V14" s="45"/>
    </row>
    <row r="15" spans="2:22" x14ac:dyDescent="0.25">
      <c r="F15" s="49" t="str">
        <f>Offertvergleich!AC18</f>
        <v>U9</v>
      </c>
      <c r="G15" s="50" t="str">
        <f>Offertvergleich!AE30</f>
        <v/>
      </c>
      <c r="H15" s="44"/>
      <c r="I15" s="50" t="str">
        <f t="shared" si="0"/>
        <v>U9</v>
      </c>
      <c r="J15" s="50" t="str">
        <f>IF(ISBLANK(Offertvergleich!AE27),"",5-(IF(EXACT(Offertvergleich!$B$9,Offertvergleich!$B$12),0.2,IF(EXACT(Offertvergleich!$B$9,Offertvergleich!$B$13),0.1,0.05))*(Offertvergleich!AC32-MIN(Offertvergleich!C$32:AH$32))/(MIN(Offertvergleich!C$32:AH$32)/100)))</f>
        <v/>
      </c>
      <c r="L15" s="49" t="str">
        <f t="shared" si="1"/>
        <v>U9</v>
      </c>
      <c r="M15" s="51" t="str">
        <f>Offertvergleich!AC56</f>
        <v/>
      </c>
      <c r="R15" s="45"/>
    </row>
    <row r="16" spans="2:22" x14ac:dyDescent="0.25">
      <c r="F16" s="49" t="str">
        <f>Offertvergleich!AF18</f>
        <v>U10</v>
      </c>
      <c r="G16" s="50" t="str">
        <f>Offertvergleich!AH30</f>
        <v/>
      </c>
      <c r="H16" s="44"/>
      <c r="I16" s="50" t="str">
        <f t="shared" si="0"/>
        <v>U10</v>
      </c>
      <c r="J16" s="50" t="str">
        <f>IF(ISBLANK(Offertvergleich!AH27),"",5-(IF(EXACT(Offertvergleich!$B$9,Offertvergleich!$B$12),0.2,IF(EXACT(Offertvergleich!$B$9,Offertvergleich!$B$13),0.1,0.05))*(Offertvergleich!AF32-MIN(Offertvergleich!C$32:AH$32))/(MIN(Offertvergleich!C$32:AH$32)/100)))</f>
        <v/>
      </c>
      <c r="L16" s="49" t="str">
        <f t="shared" si="1"/>
        <v>U10</v>
      </c>
      <c r="M16" s="51" t="str">
        <f>Offertvergleich!AF56</f>
        <v/>
      </c>
      <c r="R16" s="45"/>
    </row>
    <row r="17" spans="2:18" x14ac:dyDescent="0.25">
      <c r="F17" s="49"/>
      <c r="G17" s="50"/>
      <c r="I17" s="50">
        <f t="shared" si="0"/>
        <v>0</v>
      </c>
      <c r="J17" s="50"/>
      <c r="L17" s="49">
        <f t="shared" si="1"/>
        <v>0</v>
      </c>
      <c r="M17" s="51"/>
      <c r="R17" s="45"/>
    </row>
    <row r="18" spans="2:18" x14ac:dyDescent="0.25">
      <c r="F18" s="49"/>
      <c r="G18" s="50"/>
      <c r="I18" s="50">
        <f t="shared" si="0"/>
        <v>0</v>
      </c>
      <c r="J18" s="50"/>
      <c r="L18" s="49">
        <f t="shared" si="1"/>
        <v>0</v>
      </c>
      <c r="M18" s="51"/>
      <c r="R18" s="45"/>
    </row>
    <row r="19" spans="2:18" x14ac:dyDescent="0.25">
      <c r="F19" s="49"/>
      <c r="G19" s="50"/>
      <c r="I19" s="50">
        <f t="shared" si="0"/>
        <v>0</v>
      </c>
      <c r="J19" s="50"/>
      <c r="L19" s="49">
        <f t="shared" si="1"/>
        <v>0</v>
      </c>
      <c r="M19" s="51"/>
      <c r="R19" s="45"/>
    </row>
    <row r="20" spans="2:18" x14ac:dyDescent="0.25">
      <c r="F20" s="49"/>
      <c r="G20" s="50"/>
      <c r="I20" s="50">
        <f t="shared" si="0"/>
        <v>0</v>
      </c>
      <c r="J20" s="50"/>
      <c r="L20" s="49">
        <f t="shared" si="1"/>
        <v>0</v>
      </c>
      <c r="M20" s="51"/>
      <c r="R20" s="45"/>
    </row>
    <row r="21" spans="2:18" x14ac:dyDescent="0.25">
      <c r="F21" s="49"/>
      <c r="G21" s="50"/>
      <c r="I21" s="50">
        <f t="shared" si="0"/>
        <v>0</v>
      </c>
      <c r="J21" s="50"/>
      <c r="L21" s="49">
        <f t="shared" si="1"/>
        <v>0</v>
      </c>
      <c r="M21" s="51"/>
      <c r="R21" s="45"/>
    </row>
    <row r="22" spans="2:18" x14ac:dyDescent="0.25">
      <c r="F22" s="49"/>
      <c r="G22" s="50"/>
      <c r="I22" s="50">
        <f t="shared" si="0"/>
        <v>0</v>
      </c>
      <c r="J22" s="50"/>
      <c r="L22" s="49">
        <f t="shared" si="1"/>
        <v>0</v>
      </c>
      <c r="M22" s="51"/>
    </row>
    <row r="23" spans="2:18" x14ac:dyDescent="0.25">
      <c r="F23" s="49"/>
      <c r="G23" s="50"/>
      <c r="I23" s="50">
        <f t="shared" si="0"/>
        <v>0</v>
      </c>
      <c r="J23" s="50"/>
      <c r="L23" s="49">
        <f t="shared" si="1"/>
        <v>0</v>
      </c>
      <c r="M23" s="51"/>
    </row>
    <row r="24" spans="2:18" x14ac:dyDescent="0.25">
      <c r="F24" s="49"/>
      <c r="G24" s="50"/>
      <c r="I24" s="50">
        <f t="shared" si="0"/>
        <v>0</v>
      </c>
      <c r="J24" s="50"/>
      <c r="L24" s="49">
        <f t="shared" si="1"/>
        <v>0</v>
      </c>
      <c r="M24" s="51"/>
    </row>
    <row r="25" spans="2:18" x14ac:dyDescent="0.25">
      <c r="B25" s="46"/>
      <c r="F25" s="49"/>
      <c r="G25" s="50"/>
      <c r="I25" s="50">
        <f t="shared" si="0"/>
        <v>0</v>
      </c>
      <c r="J25" s="50"/>
      <c r="L25" s="49">
        <f t="shared" si="1"/>
        <v>0</v>
      </c>
      <c r="M25" s="51"/>
    </row>
    <row r="26" spans="2:18" x14ac:dyDescent="0.25">
      <c r="F26" s="49"/>
      <c r="G26" s="50"/>
      <c r="I26" s="50">
        <f t="shared" si="0"/>
        <v>0</v>
      </c>
      <c r="J26" s="50"/>
      <c r="L26" s="49">
        <f t="shared" si="1"/>
        <v>0</v>
      </c>
      <c r="M26" s="51"/>
    </row>
    <row r="30" spans="2:18" x14ac:dyDescent="0.25">
      <c r="B30" s="43" t="s">
        <v>6</v>
      </c>
      <c r="F30" s="43" t="s">
        <v>205</v>
      </c>
    </row>
    <row r="31" spans="2:18" x14ac:dyDescent="0.25">
      <c r="B31" t="s">
        <v>44</v>
      </c>
      <c r="F31" t="s">
        <v>44</v>
      </c>
    </row>
    <row r="32" spans="2:18" x14ac:dyDescent="0.25">
      <c r="B32" t="s">
        <v>45</v>
      </c>
      <c r="F32" t="s">
        <v>45</v>
      </c>
    </row>
    <row r="33" spans="2:2" x14ac:dyDescent="0.25">
      <c r="B33" t="s">
        <v>21</v>
      </c>
    </row>
    <row r="34" spans="2:2" x14ac:dyDescent="0.25">
      <c r="B34" s="46" t="s">
        <v>46</v>
      </c>
    </row>
    <row r="35" spans="2:2" x14ac:dyDescent="0.25">
      <c r="B35" s="46"/>
    </row>
    <row r="36" spans="2:2" x14ac:dyDescent="0.25">
      <c r="B36" s="46"/>
    </row>
    <row r="37" spans="2:2" x14ac:dyDescent="0.25">
      <c r="B37" s="46"/>
    </row>
    <row r="38" spans="2:2" x14ac:dyDescent="0.25">
      <c r="B38" s="46"/>
    </row>
    <row r="39" spans="2:2" x14ac:dyDescent="0.25">
      <c r="B39" s="46"/>
    </row>
    <row r="40" spans="2:2" x14ac:dyDescent="0.25">
      <c r="B40" s="46"/>
    </row>
    <row r="41" spans="2:2" x14ac:dyDescent="0.25">
      <c r="B41" s="46"/>
    </row>
    <row r="42" spans="2:2" x14ac:dyDescent="0.25">
      <c r="B42" s="46"/>
    </row>
    <row r="43" spans="2:2" x14ac:dyDescent="0.25">
      <c r="B43" s="46"/>
    </row>
    <row r="44" spans="2:2" x14ac:dyDescent="0.25">
      <c r="B44" s="43" t="s">
        <v>53</v>
      </c>
    </row>
    <row r="45" spans="2:2" x14ac:dyDescent="0.25">
      <c r="B45" t="s">
        <v>51</v>
      </c>
    </row>
    <row r="46" spans="2:2" x14ac:dyDescent="0.25">
      <c r="B46" t="s">
        <v>52</v>
      </c>
    </row>
    <row r="51" spans="2:2" x14ac:dyDescent="0.25">
      <c r="B51" t="s">
        <v>57</v>
      </c>
    </row>
    <row r="53" spans="2:2" x14ac:dyDescent="0.25">
      <c r="B53" t="s">
        <v>58</v>
      </c>
    </row>
  </sheetData>
  <phoneticPr fontId="2" type="noConversion"/>
  <conditionalFormatting sqref="V7:V8">
    <cfRule type="expression" dxfId="10" priority="1">
      <formula>ISERROR(U7)</formula>
    </cfRule>
  </conditionalFormatting>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27C84-831B-4E2F-A676-E345A8E451BF}">
  <sheetPr codeName="Tabelle4">
    <tabColor theme="7" tint="0.39997558519241921"/>
  </sheetPr>
  <dimension ref="A1:L28"/>
  <sheetViews>
    <sheetView zoomScaleNormal="100" zoomScaleSheetLayoutView="50" workbookViewId="0">
      <pane xSplit="1" ySplit="10" topLeftCell="B11" activePane="bottomRight" state="frozen"/>
      <selection pane="topRight" activeCell="B1" sqref="B1"/>
      <selection pane="bottomLeft" activeCell="A11" sqref="A11"/>
      <selection pane="bottomRight" activeCell="A4" sqref="A4"/>
    </sheetView>
  </sheetViews>
  <sheetFormatPr baseColWidth="10" defaultColWidth="11.33203125" defaultRowHeight="10.95" customHeight="1" x14ac:dyDescent="0.25"/>
  <cols>
    <col min="1" max="1" width="30.6640625" style="5" customWidth="1"/>
    <col min="2" max="2" width="57.6640625" style="5" customWidth="1"/>
    <col min="3" max="12" width="10.77734375" style="5" customWidth="1"/>
    <col min="13" max="16384" width="11.33203125" style="5"/>
  </cols>
  <sheetData>
    <row r="1" spans="1:12" ht="10.95" customHeight="1" x14ac:dyDescent="0.25">
      <c r="A1" s="5" t="s">
        <v>38</v>
      </c>
      <c r="B1" s="5" t="str">
        <f>IF(ISBLANK(Offertvergleich!$B1),"",Offertvergleich!$B1)</f>
        <v/>
      </c>
      <c r="C1" s="284" t="s">
        <v>95</v>
      </c>
      <c r="D1" s="285"/>
      <c r="E1" s="285"/>
      <c r="F1" s="285"/>
      <c r="G1" s="285"/>
      <c r="H1" s="285"/>
      <c r="I1" s="285"/>
      <c r="J1" s="285"/>
      <c r="K1" s="285"/>
      <c r="L1" s="286"/>
    </row>
    <row r="2" spans="1:12" ht="10.95" customHeight="1" x14ac:dyDescent="0.25">
      <c r="A2" s="5" t="s">
        <v>39</v>
      </c>
      <c r="B2" s="5" t="str">
        <f>IF(ISBLANK(Offertvergleich!$B2),"",Offertvergleich!$B2)</f>
        <v/>
      </c>
      <c r="C2" s="287" t="s">
        <v>197</v>
      </c>
      <c r="D2" s="288"/>
      <c r="E2" s="288"/>
      <c r="F2" s="288"/>
      <c r="G2" s="288"/>
      <c r="H2" s="288"/>
      <c r="I2" s="288"/>
      <c r="J2" s="288"/>
      <c r="K2" s="288"/>
      <c r="L2" s="289"/>
    </row>
    <row r="3" spans="1:12" ht="10.95" customHeight="1" x14ac:dyDescent="0.25">
      <c r="A3" s="5" t="s">
        <v>40</v>
      </c>
      <c r="B3" s="5" t="str">
        <f>IF(ISBLANK(Offertvergleich!$B3),"",Offertvergleich!$B3)</f>
        <v/>
      </c>
      <c r="C3" s="290" t="s">
        <v>98</v>
      </c>
      <c r="D3" s="288"/>
      <c r="E3" s="288"/>
      <c r="F3" s="288"/>
      <c r="G3" s="288"/>
      <c r="H3" s="288"/>
      <c r="I3" s="288"/>
      <c r="J3" s="288"/>
      <c r="K3" s="288"/>
      <c r="L3" s="289"/>
    </row>
    <row r="4" spans="1:12" ht="10.95" customHeight="1" x14ac:dyDescent="0.25">
      <c r="A4" s="5" t="s">
        <v>37</v>
      </c>
      <c r="B4" s="52" t="str">
        <f>IF(ISBLANK(Offertvergleich!$B5),"",Offertvergleich!$B5)</f>
        <v/>
      </c>
      <c r="C4" s="290" t="s">
        <v>99</v>
      </c>
      <c r="D4" s="288"/>
      <c r="E4" s="288"/>
      <c r="F4" s="288"/>
      <c r="G4" s="288"/>
      <c r="H4" s="288"/>
      <c r="I4" s="288"/>
      <c r="J4" s="288"/>
      <c r="K4" s="288"/>
      <c r="L4" s="289"/>
    </row>
    <row r="5" spans="1:12" ht="10.95" customHeight="1" x14ac:dyDescent="0.25">
      <c r="C5" s="290" t="s">
        <v>100</v>
      </c>
      <c r="D5" s="288"/>
      <c r="E5" s="288"/>
      <c r="F5" s="288"/>
      <c r="G5" s="288"/>
      <c r="H5" s="288"/>
      <c r="I5" s="288"/>
      <c r="J5" s="288"/>
      <c r="K5" s="288"/>
      <c r="L5" s="289"/>
    </row>
    <row r="6" spans="1:12" ht="10.95" customHeight="1" x14ac:dyDescent="0.25">
      <c r="C6" s="287" t="s">
        <v>101</v>
      </c>
      <c r="D6" s="288"/>
      <c r="E6" s="288"/>
      <c r="F6" s="288"/>
      <c r="G6" s="288"/>
      <c r="H6" s="288"/>
      <c r="I6" s="288"/>
      <c r="J6" s="288"/>
      <c r="K6" s="288"/>
      <c r="L6" s="289"/>
    </row>
    <row r="7" spans="1:12" ht="10.95" customHeight="1" thickBot="1" x14ac:dyDescent="0.3">
      <c r="C7" s="291" t="s">
        <v>133</v>
      </c>
      <c r="D7" s="292"/>
      <c r="E7" s="292"/>
      <c r="F7" s="292"/>
      <c r="G7" s="292"/>
      <c r="H7" s="292"/>
      <c r="I7" s="292"/>
      <c r="J7" s="292"/>
      <c r="K7" s="292"/>
      <c r="L7" s="293"/>
    </row>
    <row r="8" spans="1:12" ht="10.95" customHeight="1" x14ac:dyDescent="0.25">
      <c r="C8" s="29"/>
    </row>
    <row r="9" spans="1:12" ht="10.95" customHeight="1" x14ac:dyDescent="0.25">
      <c r="C9" s="5">
        <v>1</v>
      </c>
      <c r="D9" s="5">
        <v>2</v>
      </c>
      <c r="E9" s="5">
        <v>3</v>
      </c>
      <c r="F9" s="5">
        <v>4</v>
      </c>
      <c r="G9" s="5">
        <v>5</v>
      </c>
      <c r="H9" s="5">
        <v>6</v>
      </c>
      <c r="I9" s="5">
        <v>7</v>
      </c>
      <c r="J9" s="5">
        <v>8</v>
      </c>
      <c r="K9" s="5">
        <v>9</v>
      </c>
      <c r="L9" s="5">
        <v>10</v>
      </c>
    </row>
    <row r="10" spans="1:12" ht="10.95" customHeight="1" x14ac:dyDescent="0.25">
      <c r="A10" s="30" t="s">
        <v>6</v>
      </c>
      <c r="B10" s="18" t="s">
        <v>60</v>
      </c>
      <c r="C10" s="55" t="str">
        <f>IF(ISBLANK(Offertvergleich!C$18),"",Offertvergleich!C$18)</f>
        <v>U1</v>
      </c>
      <c r="D10" s="31" t="str">
        <f>IF(ISBLANK(Offertvergleich!F$18),"",Offertvergleich!F$18)</f>
        <v>U2</v>
      </c>
      <c r="E10" s="31" t="str">
        <f>IF(ISBLANK(Offertvergleich!I$18),"",Offertvergleich!I$18)</f>
        <v>U3</v>
      </c>
      <c r="F10" s="31" t="str">
        <f>IF(ISBLANK(Offertvergleich!L$18),"",Offertvergleich!L$18)</f>
        <v>U4</v>
      </c>
      <c r="G10" s="31" t="str">
        <f>IF(ISBLANK(Offertvergleich!O$18),"",Offertvergleich!O$18)</f>
        <v>U5</v>
      </c>
      <c r="H10" s="31" t="str">
        <f>IF(ISBLANK(Offertvergleich!T$18),"",Offertvergleich!T$18)</f>
        <v>U6</v>
      </c>
      <c r="I10" s="31" t="str">
        <f>IF(ISBLANK(Offertvergleich!W$18),"",Offertvergleich!W$18)</f>
        <v>U7</v>
      </c>
      <c r="J10" s="31" t="str">
        <f>IF(ISBLANK(Offertvergleich!Z$18),"",Offertvergleich!Z$18)</f>
        <v>U8</v>
      </c>
      <c r="K10" s="31" t="str">
        <f>IF(ISBLANK(Offertvergleich!AC$18),"",Offertvergleich!AC$18)</f>
        <v>U9</v>
      </c>
      <c r="L10" s="31" t="str">
        <f>IF(ISBLANK(Offertvergleich!AF$18),"",Offertvergleich!AF$18)</f>
        <v>U10</v>
      </c>
    </row>
    <row r="11" spans="1:12" ht="30.6" x14ac:dyDescent="0.25">
      <c r="A11" s="59" t="s">
        <v>64</v>
      </c>
      <c r="B11" s="60" t="s">
        <v>90</v>
      </c>
      <c r="C11" s="61"/>
      <c r="D11" s="62"/>
      <c r="E11" s="62"/>
      <c r="F11" s="62"/>
      <c r="G11" s="62"/>
      <c r="H11" s="62"/>
      <c r="I11" s="62"/>
      <c r="J11" s="62"/>
      <c r="K11" s="62"/>
      <c r="L11" s="62"/>
    </row>
    <row r="12" spans="1:12" ht="30.6" x14ac:dyDescent="0.25">
      <c r="A12" s="59" t="s">
        <v>65</v>
      </c>
      <c r="B12" s="60" t="s">
        <v>61</v>
      </c>
      <c r="C12" s="61"/>
      <c r="D12" s="62"/>
      <c r="E12" s="62"/>
      <c r="F12" s="62"/>
      <c r="G12" s="62"/>
      <c r="H12" s="62"/>
      <c r="I12" s="62"/>
      <c r="J12" s="62"/>
      <c r="K12" s="62"/>
      <c r="L12" s="62"/>
    </row>
    <row r="13" spans="1:12" ht="51" x14ac:dyDescent="0.25">
      <c r="A13" s="59" t="s">
        <v>66</v>
      </c>
      <c r="B13" s="60" t="s">
        <v>91</v>
      </c>
      <c r="C13" s="61"/>
      <c r="D13" s="62"/>
      <c r="E13" s="62"/>
      <c r="F13" s="62"/>
      <c r="G13" s="62"/>
      <c r="H13" s="62"/>
      <c r="I13" s="62"/>
      <c r="J13" s="62"/>
      <c r="K13" s="62"/>
      <c r="L13" s="62"/>
    </row>
    <row r="14" spans="1:12" ht="61.2" x14ac:dyDescent="0.25">
      <c r="A14" s="59" t="s">
        <v>67</v>
      </c>
      <c r="B14" s="60" t="s">
        <v>92</v>
      </c>
      <c r="C14" s="61"/>
      <c r="D14" s="62"/>
      <c r="E14" s="62"/>
      <c r="F14" s="62"/>
      <c r="G14" s="62"/>
      <c r="H14" s="62"/>
      <c r="I14" s="62"/>
      <c r="J14" s="62"/>
      <c r="K14" s="62"/>
      <c r="L14" s="62"/>
    </row>
    <row r="15" spans="1:12" ht="20.399999999999999" x14ac:dyDescent="0.25">
      <c r="A15" s="59" t="s">
        <v>68</v>
      </c>
      <c r="B15" s="60" t="s">
        <v>62</v>
      </c>
      <c r="C15" s="61"/>
      <c r="D15" s="62"/>
      <c r="E15" s="62"/>
      <c r="F15" s="62"/>
      <c r="G15" s="62"/>
      <c r="H15" s="62"/>
      <c r="I15" s="62"/>
      <c r="J15" s="62"/>
      <c r="K15" s="62"/>
      <c r="L15" s="62"/>
    </row>
    <row r="16" spans="1:12" ht="61.2" x14ac:dyDescent="0.25">
      <c r="A16" s="59" t="s">
        <v>69</v>
      </c>
      <c r="B16" s="60" t="s">
        <v>93</v>
      </c>
      <c r="C16" s="61"/>
      <c r="D16" s="62"/>
      <c r="E16" s="62"/>
      <c r="F16" s="62"/>
      <c r="G16" s="62"/>
      <c r="H16" s="62"/>
      <c r="I16" s="62"/>
      <c r="J16" s="62"/>
      <c r="K16" s="62"/>
      <c r="L16" s="62"/>
    </row>
    <row r="17" spans="1:12" ht="10.95" customHeight="1" x14ac:dyDescent="0.25">
      <c r="A17" s="59" t="s">
        <v>70</v>
      </c>
      <c r="B17" s="60" t="s">
        <v>63</v>
      </c>
      <c r="C17" s="61"/>
      <c r="D17" s="62"/>
      <c r="E17" s="62"/>
      <c r="F17" s="62"/>
      <c r="G17" s="62"/>
      <c r="H17" s="62"/>
      <c r="I17" s="62"/>
      <c r="J17" s="62"/>
      <c r="K17" s="62"/>
      <c r="L17" s="62"/>
    </row>
    <row r="18" spans="1:12" ht="10.95" customHeight="1" x14ac:dyDescent="0.25">
      <c r="B18" s="32"/>
      <c r="C18" s="33"/>
      <c r="D18" s="33"/>
      <c r="E18" s="33"/>
      <c r="F18" s="33"/>
      <c r="G18" s="33"/>
      <c r="H18" s="33"/>
      <c r="I18" s="33"/>
      <c r="J18" s="33"/>
      <c r="K18" s="33"/>
      <c r="L18" s="33"/>
    </row>
    <row r="19" spans="1:12" ht="10.95" customHeight="1" x14ac:dyDescent="0.25">
      <c r="A19" s="28" t="s">
        <v>89</v>
      </c>
      <c r="B19" s="32"/>
      <c r="C19" s="65"/>
      <c r="D19" s="65"/>
      <c r="E19" s="65"/>
      <c r="F19" s="65"/>
      <c r="G19" s="65"/>
      <c r="H19" s="65"/>
      <c r="I19" s="65"/>
      <c r="J19" s="65"/>
      <c r="K19" s="65"/>
      <c r="L19" s="65"/>
    </row>
    <row r="20" spans="1:12" ht="10.95" customHeight="1" x14ac:dyDescent="0.25">
      <c r="A20" s="28"/>
      <c r="B20" s="32"/>
    </row>
    <row r="21" spans="1:12" ht="10.95" customHeight="1" x14ac:dyDescent="0.25">
      <c r="A21" s="28"/>
      <c r="B21" s="32"/>
      <c r="D21" s="34"/>
    </row>
    <row r="22" spans="1:12" ht="10.95" customHeight="1" x14ac:dyDescent="0.25">
      <c r="A22" s="53" t="s">
        <v>124</v>
      </c>
      <c r="B22" s="56"/>
      <c r="C22" s="56"/>
      <c r="D22" s="56"/>
      <c r="E22" s="56"/>
      <c r="F22" s="56"/>
      <c r="G22" s="56"/>
      <c r="H22" s="56"/>
      <c r="I22" s="56"/>
      <c r="J22" s="56"/>
      <c r="K22" s="56"/>
      <c r="L22" s="56"/>
    </row>
    <row r="23" spans="1:12" ht="10.95" customHeight="1" x14ac:dyDescent="0.2">
      <c r="A23" s="294" t="s">
        <v>33</v>
      </c>
      <c r="B23" s="295" t="s">
        <v>96</v>
      </c>
      <c r="C23" s="296"/>
      <c r="D23" s="296"/>
      <c r="E23" s="296"/>
      <c r="F23" s="296"/>
      <c r="G23" s="296"/>
      <c r="H23" s="296"/>
      <c r="I23" s="296"/>
      <c r="J23" s="296"/>
      <c r="K23" s="296"/>
      <c r="L23" s="297"/>
    </row>
    <row r="24" spans="1:12" ht="10.95" customHeight="1" x14ac:dyDescent="0.25">
      <c r="A24" s="58" t="s">
        <v>123</v>
      </c>
      <c r="B24" s="217" t="s">
        <v>143</v>
      </c>
      <c r="C24" s="217"/>
      <c r="D24" s="217"/>
      <c r="E24" s="217"/>
      <c r="F24" s="217"/>
      <c r="G24" s="217"/>
      <c r="H24" s="217"/>
      <c r="I24" s="217"/>
      <c r="J24" s="217"/>
      <c r="K24" s="217"/>
      <c r="L24" s="217"/>
    </row>
    <row r="25" spans="1:12" s="32" customFormat="1" ht="10.95" customHeight="1" x14ac:dyDescent="0.25">
      <c r="A25" s="58"/>
      <c r="B25" s="217"/>
      <c r="C25" s="218"/>
      <c r="D25" s="218"/>
      <c r="E25" s="218"/>
      <c r="F25" s="218"/>
      <c r="G25" s="218"/>
      <c r="H25" s="218"/>
      <c r="I25" s="218"/>
      <c r="J25" s="218"/>
      <c r="K25" s="218"/>
      <c r="L25" s="218"/>
    </row>
    <row r="26" spans="1:12" ht="10.95" customHeight="1" x14ac:dyDescent="0.25">
      <c r="A26" s="54"/>
      <c r="B26" s="217"/>
      <c r="C26" s="218"/>
      <c r="D26" s="218"/>
      <c r="E26" s="218"/>
      <c r="F26" s="218"/>
      <c r="G26" s="218"/>
      <c r="H26" s="218"/>
      <c r="I26" s="218"/>
      <c r="J26" s="218"/>
      <c r="K26" s="218"/>
      <c r="L26" s="218"/>
    </row>
    <row r="27" spans="1:12" ht="10.95" customHeight="1" x14ac:dyDescent="0.25">
      <c r="A27" s="58"/>
      <c r="B27" s="217"/>
      <c r="C27" s="218"/>
      <c r="D27" s="218"/>
      <c r="E27" s="218"/>
      <c r="F27" s="218"/>
      <c r="G27" s="218"/>
      <c r="H27" s="218"/>
      <c r="I27" s="218"/>
      <c r="J27" s="218"/>
      <c r="K27" s="218"/>
      <c r="L27" s="218"/>
    </row>
    <row r="28" spans="1:12" ht="10.95" customHeight="1" x14ac:dyDescent="0.25">
      <c r="A28" s="58"/>
      <c r="B28" s="217"/>
      <c r="C28" s="218"/>
      <c r="D28" s="218"/>
      <c r="E28" s="218"/>
      <c r="F28" s="218"/>
      <c r="G28" s="218"/>
      <c r="H28" s="218"/>
      <c r="I28" s="218"/>
      <c r="J28" s="218"/>
      <c r="K28" s="218"/>
      <c r="L28" s="218"/>
    </row>
  </sheetData>
  <sheetProtection algorithmName="SHA-512" hashValue="ItCQAHMQSiEzFdVNYnExR5j7boSo+jP/gcptiycTD6uW2qdph5GjTaVAOFZ/J8gEgBjghil4RZBvpV1PMCwnmQ==" saltValue="KDeW6HlTdbA6UR7yAXCqtA==" spinCount="100000" sheet="1" objects="1" scenarios="1" formatRows="0"/>
  <mergeCells count="13">
    <mergeCell ref="B26:L26"/>
    <mergeCell ref="B27:L27"/>
    <mergeCell ref="C6:L6"/>
    <mergeCell ref="C7:L7"/>
    <mergeCell ref="B28:L28"/>
    <mergeCell ref="B24:L24"/>
    <mergeCell ref="B23:L23"/>
    <mergeCell ref="B25:L25"/>
    <mergeCell ref="C1:L1"/>
    <mergeCell ref="C2:L2"/>
    <mergeCell ref="C3:L3"/>
    <mergeCell ref="C4:L4"/>
    <mergeCell ref="C5:L5"/>
  </mergeCells>
  <conditionalFormatting sqref="C11:L18">
    <cfRule type="containsText" dxfId="9" priority="10" operator="containsText" text="nein">
      <formula>NOT(ISERROR(SEARCH("nein",C11)))</formula>
    </cfRule>
    <cfRule type="containsText" dxfId="8" priority="11" operator="containsText" text="ja">
      <formula>NOT(ISERROR(SEARCH("ja",C11)))</formula>
    </cfRule>
  </conditionalFormatting>
  <conditionalFormatting sqref="C19:L19">
    <cfRule type="containsText" dxfId="7" priority="2" operator="containsText" text="Nicht zugelassen">
      <formula>NOT(ISERROR(SEARCH("Nicht zugelassen",C19)))</formula>
    </cfRule>
    <cfRule type="containsText" dxfId="6" priority="3" operator="containsText" text="Zugelassen">
      <formula>NOT(ISERROR(SEARCH("Zugelassen",C19)))</formula>
    </cfRule>
  </conditionalFormatting>
  <conditionalFormatting sqref="C21:L21 D19:L19">
    <cfRule type="containsText" dxfId="5" priority="14" operator="containsText" text="nein">
      <formula>NOT(ISERROR(SEARCH("nein",C19)))</formula>
    </cfRule>
  </conditionalFormatting>
  <conditionalFormatting sqref="C21:L21">
    <cfRule type="containsText" dxfId="4" priority="6" operator="containsText" text="Nicht zugelassen">
      <formula>NOT(ISERROR(SEARCH("Nicht zugelassen",C21)))</formula>
    </cfRule>
    <cfRule type="containsText" dxfId="3" priority="7" operator="containsText" text="Zugelassen">
      <formula>NOT(ISERROR(SEARCH("Zugelassen",C21)))</formula>
    </cfRule>
  </conditionalFormatting>
  <conditionalFormatting sqref="D13:L19 C21:L21 E12:L12">
    <cfRule type="containsText" dxfId="2" priority="17" operator="containsText" text="ja">
      <formula>NOT(ISERROR(SEARCH("ja",C12)))</formula>
    </cfRule>
  </conditionalFormatting>
  <pageMargins left="0.51181102362204722" right="0.51181102362204722" top="0.59055118110236227" bottom="0.59055118110236227" header="0.31496062992125984" footer="0.31496062992125984"/>
  <pageSetup paperSize="9" scale="70" orientation="landscape" r:id="rId1"/>
  <headerFooter>
    <oddFooter>&amp;L&amp;8Bewertungsformular 10 Unternehmen, V25-01 (Ersetzt: V24-02)&amp;C&amp;8Eignungskriterien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B2CE6B5C-D885-48C9-849B-741044EA1207}">
          <x14:formula1>
            <xm:f>Datenblatt!$B$33:$B$34</xm:f>
          </x14:formula1>
          <xm:sqref>C19:L19</xm:sqref>
        </x14:dataValidation>
        <x14:dataValidation type="list" allowBlank="1" showInputMessage="1" showErrorMessage="1" xr:uid="{91BAF991-CA46-4E2E-8585-D8CD849404B5}">
          <x14:formula1>
            <xm:f>Datenblatt!$B$31:$B$32</xm:f>
          </x14:formula1>
          <xm:sqref>D19:L19 C11:L17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667C5-467B-4F45-B5D6-4576E2BD4A81}">
  <sheetPr>
    <tabColor theme="6" tint="-0.249977111117893"/>
  </sheetPr>
  <dimension ref="A1:M68"/>
  <sheetViews>
    <sheetView showGridLines="0" zoomScaleNormal="100" workbookViewId="0">
      <selection activeCell="A3" sqref="A3"/>
    </sheetView>
  </sheetViews>
  <sheetFormatPr baseColWidth="10" defaultColWidth="10.88671875" defaultRowHeight="10.95" customHeight="1" x14ac:dyDescent="0.25"/>
  <cols>
    <col min="1" max="3" width="30.77734375" style="5" customWidth="1"/>
    <col min="4" max="13" width="10.77734375" style="5" customWidth="1"/>
    <col min="14" max="16384" width="10.88671875" style="5"/>
  </cols>
  <sheetData>
    <row r="1" spans="1:13" ht="10.95" customHeight="1" x14ac:dyDescent="0.25">
      <c r="A1" s="5" t="s">
        <v>38</v>
      </c>
      <c r="B1" s="195" t="str">
        <f>IF(ISBLANK(Offertvergleich!$B1),"",Offertvergleich!$B1)</f>
        <v/>
      </c>
      <c r="C1" s="288"/>
      <c r="D1" s="284" t="s">
        <v>95</v>
      </c>
      <c r="E1" s="314"/>
      <c r="F1" s="314"/>
      <c r="G1" s="314"/>
      <c r="H1" s="314"/>
      <c r="I1" s="314"/>
      <c r="J1" s="314"/>
      <c r="K1" s="314"/>
      <c r="L1" s="314"/>
      <c r="M1" s="315"/>
    </row>
    <row r="2" spans="1:13" ht="10.95" customHeight="1" x14ac:dyDescent="0.25">
      <c r="A2" s="5" t="s">
        <v>39</v>
      </c>
      <c r="B2" s="195" t="str">
        <f>IF(ISBLANK(Offertvergleich!$B2),"",Offertvergleich!$B2)</f>
        <v/>
      </c>
      <c r="C2" s="288"/>
      <c r="D2" s="287" t="s">
        <v>213</v>
      </c>
      <c r="E2" s="316"/>
      <c r="F2" s="316"/>
      <c r="G2" s="316"/>
      <c r="H2" s="316"/>
      <c r="I2" s="316"/>
      <c r="J2" s="316"/>
      <c r="K2" s="316"/>
      <c r="L2" s="316"/>
      <c r="M2" s="317"/>
    </row>
    <row r="3" spans="1:13" ht="10.95" customHeight="1" x14ac:dyDescent="0.25">
      <c r="A3" s="5" t="s">
        <v>40</v>
      </c>
      <c r="B3" s="195" t="str">
        <f>IF(ISBLANK(Offertvergleich!$B3),"",Offertvergleich!$B3)</f>
        <v/>
      </c>
      <c r="C3" s="288"/>
      <c r="D3" s="287" t="s">
        <v>215</v>
      </c>
      <c r="E3" s="316"/>
      <c r="F3" s="316"/>
      <c r="G3" s="316"/>
      <c r="H3" s="316"/>
      <c r="I3" s="316"/>
      <c r="J3" s="316"/>
      <c r="K3" s="316"/>
      <c r="L3" s="316"/>
      <c r="M3" s="317"/>
    </row>
    <row r="4" spans="1:13" ht="10.95" customHeight="1" x14ac:dyDescent="0.25">
      <c r="D4" s="287" t="s">
        <v>209</v>
      </c>
      <c r="E4" s="316"/>
      <c r="F4" s="316"/>
      <c r="G4" s="316"/>
      <c r="H4" s="316"/>
      <c r="I4" s="316"/>
      <c r="J4" s="316"/>
      <c r="K4" s="316"/>
      <c r="L4" s="316"/>
      <c r="M4" s="317"/>
    </row>
    <row r="5" spans="1:13" ht="10.95" customHeight="1" x14ac:dyDescent="0.25">
      <c r="D5" s="287" t="s">
        <v>203</v>
      </c>
      <c r="E5" s="316"/>
      <c r="F5" s="316"/>
      <c r="G5" s="316"/>
      <c r="H5" s="316"/>
      <c r="I5" s="316"/>
      <c r="J5" s="316"/>
      <c r="K5" s="316"/>
      <c r="L5" s="316"/>
      <c r="M5" s="317"/>
    </row>
    <row r="6" spans="1:13" ht="10.95" customHeight="1" x14ac:dyDescent="0.25">
      <c r="D6" s="287" t="s">
        <v>216</v>
      </c>
      <c r="E6" s="316"/>
      <c r="F6" s="316"/>
      <c r="G6" s="316"/>
      <c r="H6" s="316"/>
      <c r="I6" s="316"/>
      <c r="J6" s="316"/>
      <c r="K6" s="316"/>
      <c r="L6" s="316"/>
      <c r="M6" s="317"/>
    </row>
    <row r="7" spans="1:13" ht="10.95" customHeight="1" x14ac:dyDescent="0.25">
      <c r="D7" s="287" t="s">
        <v>210</v>
      </c>
      <c r="E7" s="316"/>
      <c r="F7" s="316"/>
      <c r="G7" s="316"/>
      <c r="H7" s="316"/>
      <c r="I7" s="316"/>
      <c r="J7" s="316"/>
      <c r="K7" s="316"/>
      <c r="L7" s="316"/>
      <c r="M7" s="317"/>
    </row>
    <row r="8" spans="1:13" ht="10.95" customHeight="1" thickBot="1" x14ac:dyDescent="0.3">
      <c r="D8" s="291" t="s">
        <v>217</v>
      </c>
      <c r="E8" s="318"/>
      <c r="F8" s="318"/>
      <c r="G8" s="318"/>
      <c r="H8" s="318"/>
      <c r="I8" s="318"/>
      <c r="J8" s="318"/>
      <c r="K8" s="318"/>
      <c r="L8" s="318"/>
      <c r="M8" s="319"/>
    </row>
    <row r="11" spans="1:13" ht="10.95" customHeight="1" x14ac:dyDescent="0.25">
      <c r="A11" s="68" t="s">
        <v>202</v>
      </c>
      <c r="B11" s="68"/>
      <c r="C11" s="68"/>
      <c r="D11" s="68"/>
      <c r="E11" s="68"/>
      <c r="F11" s="68"/>
      <c r="G11" s="68"/>
      <c r="H11" s="68"/>
      <c r="I11" s="68"/>
      <c r="J11" s="68"/>
      <c r="K11" s="68"/>
      <c r="L11" s="68"/>
      <c r="M11" s="68"/>
    </row>
    <row r="13" spans="1:13" ht="10.95" customHeight="1" x14ac:dyDescent="0.25">
      <c r="D13" s="69">
        <v>1</v>
      </c>
      <c r="E13" s="69">
        <v>2</v>
      </c>
      <c r="F13" s="69">
        <v>3</v>
      </c>
      <c r="G13" s="69">
        <v>4</v>
      </c>
      <c r="H13" s="69">
        <v>5</v>
      </c>
      <c r="I13" s="69">
        <v>6</v>
      </c>
      <c r="J13" s="69">
        <v>7</v>
      </c>
      <c r="K13" s="69">
        <v>8</v>
      </c>
      <c r="L13" s="69">
        <v>9</v>
      </c>
      <c r="M13" s="69">
        <v>10</v>
      </c>
    </row>
    <row r="14" spans="1:13" ht="10.95" customHeight="1" x14ac:dyDescent="0.25">
      <c r="A14" s="206" t="s">
        <v>204</v>
      </c>
      <c r="B14" s="227"/>
      <c r="C14" s="214"/>
      <c r="D14" s="70" t="str">
        <f>IF(ISBLANK(Offertvergleich!C$18),"",Offertvergleich!C$18)</f>
        <v>U1</v>
      </c>
      <c r="E14" s="70" t="str">
        <f>IF(ISBLANK(Offertvergleich!F$18),"",Offertvergleich!F$18)</f>
        <v>U2</v>
      </c>
      <c r="F14" s="31" t="str">
        <f>IF(ISBLANK(Offertvergleich!I$18),"",Offertvergleich!I$18)</f>
        <v>U3</v>
      </c>
      <c r="G14" s="31" t="str">
        <f>IF(ISBLANK(Offertvergleich!L$18),"",Offertvergleich!L$18)</f>
        <v>U4</v>
      </c>
      <c r="H14" s="31" t="str">
        <f>IF(ISBLANK(Offertvergleich!O$18),"",Offertvergleich!O$18)</f>
        <v>U5</v>
      </c>
      <c r="I14" s="31" t="str">
        <f>IF(ISBLANK(Offertvergleich!T$18),"",Offertvergleich!T$18)</f>
        <v>U6</v>
      </c>
      <c r="J14" s="31" t="str">
        <f>IF(ISBLANK(Offertvergleich!W$18),"",Offertvergleich!W$18)</f>
        <v>U7</v>
      </c>
      <c r="K14" s="31" t="str">
        <f>IF(ISBLANK(Offertvergleich!Z$18),"",Offertvergleich!Z$18)</f>
        <v>U8</v>
      </c>
      <c r="L14" s="31" t="str">
        <f>IF(ISBLANK(Offertvergleich!AC$18),"",Offertvergleich!AC$18)</f>
        <v>U9</v>
      </c>
      <c r="M14" s="31" t="str">
        <f>IF(ISBLANK(Offertvergleich!AF$18),"",Offertvergleich!AF$18)</f>
        <v>U10</v>
      </c>
    </row>
    <row r="15" spans="1:13" ht="10.95" customHeight="1" x14ac:dyDescent="0.25">
      <c r="A15" s="298" t="s">
        <v>218</v>
      </c>
      <c r="B15" s="299"/>
      <c r="C15" s="300"/>
      <c r="D15" s="66"/>
      <c r="E15" s="66"/>
      <c r="F15" s="66"/>
      <c r="G15" s="66"/>
      <c r="H15" s="66"/>
      <c r="I15" s="66"/>
      <c r="J15" s="66"/>
      <c r="K15" s="66"/>
      <c r="L15" s="66"/>
      <c r="M15" s="66"/>
    </row>
    <row r="16" spans="1:13" ht="10.95" customHeight="1" x14ac:dyDescent="0.25">
      <c r="A16" s="298" t="s">
        <v>219</v>
      </c>
      <c r="B16" s="299"/>
      <c r="C16" s="300"/>
      <c r="D16" s="66"/>
      <c r="E16" s="66"/>
      <c r="F16" s="66"/>
      <c r="G16" s="66"/>
      <c r="H16" s="66"/>
      <c r="I16" s="66"/>
      <c r="J16" s="66"/>
      <c r="K16" s="66"/>
      <c r="L16" s="66"/>
      <c r="M16" s="66"/>
    </row>
    <row r="17" spans="1:13" ht="10.95" customHeight="1" x14ac:dyDescent="0.25">
      <c r="A17" s="298" t="s">
        <v>220</v>
      </c>
      <c r="B17" s="299"/>
      <c r="C17" s="300"/>
      <c r="D17" s="66"/>
      <c r="E17" s="66"/>
      <c r="F17" s="66"/>
      <c r="G17" s="66"/>
      <c r="H17" s="66"/>
      <c r="I17" s="66"/>
      <c r="J17" s="66"/>
      <c r="K17" s="66"/>
      <c r="L17" s="66"/>
      <c r="M17" s="66"/>
    </row>
    <row r="18" spans="1:13" ht="10.95" customHeight="1" x14ac:dyDescent="0.25">
      <c r="A18" s="301" t="s">
        <v>221</v>
      </c>
      <c r="B18" s="299"/>
      <c r="C18" s="300"/>
      <c r="D18" s="66"/>
      <c r="E18" s="66"/>
      <c r="F18" s="66"/>
      <c r="G18" s="66"/>
      <c r="H18" s="66"/>
      <c r="I18" s="66"/>
      <c r="J18" s="66"/>
      <c r="K18" s="66"/>
      <c r="L18" s="66"/>
      <c r="M18" s="66"/>
    </row>
    <row r="19" spans="1:13" ht="10.95" customHeight="1" x14ac:dyDescent="0.25">
      <c r="A19" s="298" t="s">
        <v>230</v>
      </c>
      <c r="B19" s="299"/>
      <c r="C19" s="300"/>
      <c r="D19" s="66"/>
      <c r="E19" s="66"/>
      <c r="F19" s="66"/>
      <c r="G19" s="66"/>
      <c r="H19" s="66"/>
      <c r="I19" s="66"/>
      <c r="J19" s="66"/>
      <c r="K19" s="66"/>
      <c r="L19" s="66"/>
      <c r="M19" s="66"/>
    </row>
    <row r="20" spans="1:13" ht="10.95" customHeight="1" x14ac:dyDescent="0.25">
      <c r="A20" s="204" t="s">
        <v>232</v>
      </c>
      <c r="B20" s="219"/>
      <c r="C20" s="205"/>
      <c r="D20" s="66"/>
      <c r="E20" s="66"/>
      <c r="F20" s="66"/>
      <c r="G20" s="66"/>
      <c r="H20" s="66"/>
      <c r="I20" s="66"/>
      <c r="J20" s="66"/>
      <c r="K20" s="66"/>
      <c r="L20" s="66"/>
      <c r="M20" s="66"/>
    </row>
    <row r="21" spans="1:13" ht="10.95" customHeight="1" x14ac:dyDescent="0.25">
      <c r="A21" s="204" t="s">
        <v>232</v>
      </c>
      <c r="B21" s="219"/>
      <c r="C21" s="205"/>
      <c r="D21" s="66"/>
      <c r="E21" s="66"/>
      <c r="F21" s="66"/>
      <c r="G21" s="66"/>
      <c r="H21" s="66"/>
      <c r="I21" s="66"/>
      <c r="J21" s="66"/>
      <c r="K21" s="66"/>
      <c r="L21" s="66"/>
      <c r="M21" s="66"/>
    </row>
    <row r="22" spans="1:13" ht="10.95" customHeight="1" x14ac:dyDescent="0.25">
      <c r="A22" s="204"/>
      <c r="B22" s="219"/>
      <c r="C22" s="205"/>
      <c r="D22" s="66"/>
      <c r="E22" s="66"/>
      <c r="F22" s="66"/>
      <c r="G22" s="66"/>
      <c r="H22" s="66"/>
      <c r="I22" s="66"/>
      <c r="J22" s="66"/>
      <c r="K22" s="66"/>
      <c r="L22" s="66"/>
      <c r="M22" s="66"/>
    </row>
    <row r="23" spans="1:13" ht="10.95" customHeight="1" x14ac:dyDescent="0.25">
      <c r="A23" s="204"/>
      <c r="B23" s="219"/>
      <c r="C23" s="205"/>
      <c r="D23" s="66"/>
      <c r="E23" s="66"/>
      <c r="F23" s="66"/>
      <c r="G23" s="66"/>
      <c r="H23" s="66"/>
      <c r="I23" s="66"/>
      <c r="J23" s="66"/>
      <c r="K23" s="66"/>
      <c r="L23" s="66"/>
      <c r="M23" s="66"/>
    </row>
    <row r="24" spans="1:13" ht="10.95" customHeight="1" x14ac:dyDescent="0.25">
      <c r="A24" s="204"/>
      <c r="B24" s="219"/>
      <c r="C24" s="205"/>
      <c r="D24" s="66"/>
      <c r="E24" s="66"/>
      <c r="F24" s="66"/>
      <c r="G24" s="66"/>
      <c r="H24" s="66"/>
      <c r="I24" s="66"/>
      <c r="J24" s="66"/>
      <c r="K24" s="66"/>
      <c r="L24" s="66"/>
      <c r="M24" s="66"/>
    </row>
    <row r="25" spans="1:13" ht="10.95" customHeight="1" x14ac:dyDescent="0.25">
      <c r="A25" s="204"/>
      <c r="B25" s="219"/>
      <c r="C25" s="205"/>
      <c r="D25" s="66"/>
      <c r="E25" s="66"/>
      <c r="F25" s="66"/>
      <c r="G25" s="66"/>
      <c r="H25" s="66"/>
      <c r="I25" s="66"/>
      <c r="J25" s="66"/>
      <c r="K25" s="66"/>
      <c r="L25" s="66"/>
      <c r="M25" s="66"/>
    </row>
    <row r="26" spans="1:13" ht="10.95" customHeight="1" x14ac:dyDescent="0.25">
      <c r="A26" s="204"/>
      <c r="B26" s="219"/>
      <c r="C26" s="205"/>
      <c r="D26" s="66"/>
      <c r="E26" s="66"/>
      <c r="F26" s="66"/>
      <c r="G26" s="66"/>
      <c r="H26" s="66"/>
      <c r="I26" s="66"/>
      <c r="J26" s="66"/>
      <c r="K26" s="66"/>
      <c r="L26" s="66"/>
      <c r="M26" s="66"/>
    </row>
    <row r="27" spans="1:13" ht="10.95" customHeight="1" x14ac:dyDescent="0.25">
      <c r="A27" s="69"/>
      <c r="B27" s="56"/>
      <c r="C27" s="56"/>
      <c r="D27" s="67" t="s">
        <v>189</v>
      </c>
      <c r="E27" s="67" t="s">
        <v>193</v>
      </c>
      <c r="F27" s="67" t="s">
        <v>194</v>
      </c>
      <c r="G27" s="67"/>
      <c r="H27" s="67"/>
      <c r="I27" s="67"/>
      <c r="J27" s="67"/>
      <c r="K27" s="67"/>
      <c r="L27" s="67"/>
      <c r="M27" s="67"/>
    </row>
    <row r="28" spans="1:13" ht="10.95" customHeight="1" x14ac:dyDescent="0.25">
      <c r="A28" s="69"/>
      <c r="B28" s="56"/>
      <c r="C28" s="56"/>
      <c r="D28" s="69"/>
      <c r="E28" s="69"/>
      <c r="F28" s="69"/>
      <c r="G28" s="69"/>
      <c r="H28" s="69"/>
      <c r="I28" s="69"/>
      <c r="J28" s="69"/>
      <c r="K28" s="69"/>
      <c r="L28" s="69"/>
      <c r="M28" s="69"/>
    </row>
    <row r="29" spans="1:13" ht="10.95" customHeight="1" x14ac:dyDescent="0.25">
      <c r="A29" s="207"/>
      <c r="B29" s="207"/>
      <c r="C29" s="207"/>
      <c r="D29" s="69"/>
      <c r="E29" s="69"/>
      <c r="F29" s="69"/>
      <c r="G29" s="69"/>
      <c r="H29" s="69"/>
      <c r="I29" s="69"/>
      <c r="J29" s="69"/>
      <c r="K29" s="69"/>
      <c r="L29" s="69"/>
      <c r="M29" s="69"/>
    </row>
    <row r="30" spans="1:13" ht="10.95" customHeight="1" x14ac:dyDescent="0.25">
      <c r="A30" s="206" t="s">
        <v>206</v>
      </c>
      <c r="B30" s="220"/>
      <c r="C30" s="211"/>
      <c r="D30" s="75"/>
      <c r="E30" s="75"/>
      <c r="F30" s="75"/>
      <c r="G30" s="75"/>
      <c r="H30" s="75"/>
      <c r="I30" s="75"/>
      <c r="J30" s="75"/>
      <c r="K30" s="75"/>
      <c r="L30" s="75"/>
      <c r="M30" s="75"/>
    </row>
    <row r="31" spans="1:13" ht="10.95" customHeight="1" x14ac:dyDescent="0.25">
      <c r="A31" s="221" t="s">
        <v>207</v>
      </c>
      <c r="B31" s="222"/>
      <c r="C31" s="222"/>
      <c r="D31" s="75"/>
      <c r="E31" s="75"/>
      <c r="F31" s="75"/>
      <c r="G31" s="75"/>
      <c r="H31" s="75"/>
      <c r="I31" s="75"/>
      <c r="J31" s="75"/>
      <c r="K31" s="75"/>
      <c r="L31" s="75"/>
      <c r="M31" s="75"/>
    </row>
    <row r="32" spans="1:13" ht="10.95" customHeight="1" x14ac:dyDescent="0.25">
      <c r="A32" s="71"/>
      <c r="B32" s="71"/>
      <c r="C32" s="71"/>
      <c r="D32" s="72"/>
      <c r="E32" s="72"/>
      <c r="F32" s="72"/>
      <c r="G32" s="72"/>
      <c r="H32" s="72"/>
      <c r="I32" s="72"/>
      <c r="J32" s="72"/>
      <c r="K32" s="72"/>
      <c r="L32" s="72"/>
      <c r="M32" s="72"/>
    </row>
    <row r="33" spans="1:13" ht="10.95" customHeight="1" x14ac:dyDescent="0.25">
      <c r="A33" s="71"/>
      <c r="B33" s="71"/>
      <c r="C33" s="71"/>
      <c r="D33" s="72"/>
      <c r="E33" s="72"/>
      <c r="F33" s="72"/>
      <c r="G33" s="72"/>
      <c r="H33" s="72"/>
      <c r="I33" s="72"/>
      <c r="J33" s="72"/>
      <c r="K33" s="72"/>
      <c r="L33" s="72"/>
      <c r="M33" s="72"/>
    </row>
    <row r="34" spans="1:13" ht="10.95" customHeight="1" x14ac:dyDescent="0.25">
      <c r="A34" s="71"/>
      <c r="B34" s="71"/>
      <c r="C34" s="71"/>
      <c r="D34" s="72"/>
      <c r="E34" s="72"/>
      <c r="F34" s="72"/>
      <c r="G34" s="72"/>
      <c r="H34" s="72"/>
      <c r="I34" s="72"/>
      <c r="J34" s="72"/>
      <c r="K34" s="72"/>
      <c r="L34" s="72"/>
      <c r="M34" s="72"/>
    </row>
    <row r="35" spans="1:13" ht="10.95" customHeight="1" x14ac:dyDescent="0.25">
      <c r="A35" s="71"/>
      <c r="B35" s="71"/>
      <c r="C35" s="71"/>
      <c r="D35" s="72"/>
      <c r="E35" s="72"/>
      <c r="F35" s="72"/>
      <c r="G35" s="72"/>
      <c r="H35" s="72"/>
      <c r="I35" s="72"/>
      <c r="J35" s="72"/>
      <c r="K35" s="72"/>
      <c r="L35" s="72"/>
      <c r="M35" s="72"/>
    </row>
    <row r="36" spans="1:13" ht="10.95" customHeight="1" x14ac:dyDescent="0.25">
      <c r="A36" s="69"/>
      <c r="B36" s="69"/>
      <c r="C36" s="69"/>
      <c r="D36" s="69"/>
      <c r="E36" s="73"/>
      <c r="F36" s="73"/>
      <c r="G36" s="73"/>
      <c r="H36" s="73"/>
      <c r="I36" s="73"/>
      <c r="J36" s="73"/>
      <c r="K36" s="73"/>
      <c r="L36" s="73"/>
      <c r="M36" s="73"/>
    </row>
    <row r="37" spans="1:13" ht="10.95" customHeight="1" x14ac:dyDescent="0.25">
      <c r="A37" s="203" t="s">
        <v>208</v>
      </c>
      <c r="B37" s="203"/>
      <c r="C37" s="203"/>
      <c r="D37" s="203"/>
      <c r="E37" s="203"/>
      <c r="F37" s="203"/>
      <c r="G37" s="203"/>
      <c r="H37" s="203"/>
      <c r="I37" s="203"/>
      <c r="J37" s="203"/>
      <c r="K37" s="203"/>
      <c r="L37" s="162"/>
      <c r="M37" s="162"/>
    </row>
    <row r="38" spans="1:13" ht="10.95" customHeight="1" x14ac:dyDescent="0.25">
      <c r="A38" s="203" t="s">
        <v>211</v>
      </c>
      <c r="B38" s="203"/>
      <c r="C38" s="203"/>
      <c r="D38" s="203"/>
      <c r="E38" s="203"/>
      <c r="F38" s="203"/>
      <c r="G38" s="203"/>
      <c r="H38" s="203"/>
      <c r="I38" s="203"/>
      <c r="J38" s="203"/>
      <c r="K38" s="203"/>
      <c r="L38" s="162"/>
      <c r="M38" s="162"/>
    </row>
    <row r="39" spans="1:13" ht="10.95" customHeight="1" x14ac:dyDescent="0.25">
      <c r="A39" s="203" t="s">
        <v>212</v>
      </c>
      <c r="B39" s="203"/>
      <c r="C39" s="203"/>
      <c r="D39" s="203"/>
      <c r="E39" s="203"/>
      <c r="F39" s="203"/>
      <c r="G39" s="203"/>
      <c r="H39" s="203"/>
      <c r="I39" s="203"/>
      <c r="J39" s="203"/>
      <c r="K39" s="203"/>
      <c r="L39" s="162"/>
      <c r="M39" s="162"/>
    </row>
    <row r="40" spans="1:13" ht="10.95" customHeight="1" x14ac:dyDescent="0.25">
      <c r="A40" s="203"/>
      <c r="B40" s="203"/>
      <c r="C40" s="203"/>
      <c r="D40" s="203"/>
      <c r="E40" s="203"/>
      <c r="F40" s="203"/>
      <c r="G40" s="203"/>
      <c r="H40" s="203"/>
      <c r="I40" s="203"/>
      <c r="J40" s="203"/>
      <c r="K40" s="203"/>
      <c r="L40" s="162"/>
      <c r="M40" s="162"/>
    </row>
    <row r="41" spans="1:13" ht="10.95" customHeight="1" x14ac:dyDescent="0.25">
      <c r="A41" s="203"/>
      <c r="B41" s="203"/>
      <c r="C41" s="203"/>
      <c r="D41" s="203"/>
      <c r="E41" s="203"/>
      <c r="F41" s="203"/>
      <c r="G41" s="203"/>
      <c r="H41" s="203"/>
      <c r="I41" s="203"/>
      <c r="J41" s="203"/>
      <c r="K41" s="203"/>
      <c r="L41" s="162"/>
      <c r="M41" s="162"/>
    </row>
    <row r="45" spans="1:13" ht="10.95" customHeight="1" x14ac:dyDescent="0.25">
      <c r="A45" s="28" t="s">
        <v>191</v>
      </c>
    </row>
    <row r="47" spans="1:13" ht="10.95" customHeight="1" x14ac:dyDescent="0.25">
      <c r="A47" s="5" t="s">
        <v>196</v>
      </c>
      <c r="B47" s="65"/>
      <c r="D47" s="162"/>
      <c r="E47" s="155"/>
      <c r="F47" s="155"/>
      <c r="J47" s="162"/>
      <c r="K47" s="155"/>
      <c r="L47" s="155"/>
    </row>
    <row r="48" spans="1:13" ht="10.95" customHeight="1" x14ac:dyDescent="0.25">
      <c r="A48" s="5" t="s">
        <v>195</v>
      </c>
      <c r="B48" s="76"/>
      <c r="C48" s="69"/>
      <c r="D48" s="216"/>
      <c r="E48" s="155"/>
      <c r="F48" s="155"/>
      <c r="G48" s="69"/>
      <c r="H48" s="69"/>
      <c r="I48" s="69"/>
      <c r="J48" s="216"/>
      <c r="K48" s="180"/>
      <c r="L48" s="180"/>
    </row>
    <row r="49" spans="1:12" ht="10.95" customHeight="1" x14ac:dyDescent="0.25">
      <c r="B49" s="69"/>
      <c r="C49" s="69"/>
      <c r="D49" s="69"/>
      <c r="E49" s="74"/>
      <c r="F49" s="74"/>
      <c r="G49" s="69"/>
      <c r="H49" s="69"/>
      <c r="I49" s="69"/>
      <c r="J49" s="69"/>
      <c r="K49" s="74"/>
      <c r="L49" s="74"/>
    </row>
    <row r="50" spans="1:12" ht="10.95" customHeight="1" x14ac:dyDescent="0.25">
      <c r="B50" s="69"/>
      <c r="C50" s="69"/>
      <c r="D50" s="69"/>
      <c r="E50" s="74"/>
      <c r="F50" s="74"/>
      <c r="G50" s="69"/>
      <c r="H50" s="69"/>
      <c r="I50" s="69"/>
      <c r="J50" s="69"/>
      <c r="K50" s="74"/>
      <c r="L50" s="74"/>
    </row>
    <row r="52" spans="1:12" ht="10.95" customHeight="1" x14ac:dyDescent="0.25">
      <c r="D52" s="215"/>
      <c r="E52" s="174"/>
      <c r="F52" s="174"/>
      <c r="J52" s="195"/>
      <c r="K52" s="177"/>
      <c r="L52" s="177"/>
    </row>
    <row r="53" spans="1:12" ht="10.95" customHeight="1" x14ac:dyDescent="0.25">
      <c r="B53" s="8" t="s">
        <v>192</v>
      </c>
      <c r="D53" s="208" t="s">
        <v>192</v>
      </c>
      <c r="E53" s="209"/>
      <c r="F53" s="209"/>
      <c r="G53" s="56"/>
      <c r="H53" s="56"/>
      <c r="I53" s="56"/>
      <c r="J53" s="208" t="s">
        <v>192</v>
      </c>
      <c r="K53" s="209"/>
      <c r="L53" s="209"/>
    </row>
    <row r="64" spans="1:12" ht="10.95" customHeight="1" x14ac:dyDescent="0.25">
      <c r="A64" s="5" t="s">
        <v>201</v>
      </c>
      <c r="B64" s="65"/>
    </row>
    <row r="68" s="5" customFormat="1" ht="10.95" customHeight="1" x14ac:dyDescent="0.25"/>
  </sheetData>
  <sheetProtection algorithmName="SHA-512" hashValue="fZ9F73YYcfm5h8wPE2n39TXnct1j9xrpmubHYVuN/xzNwCeZlI4STu/IorFcfWoGLyBkNBow2hktgrvV0epKAA==" saltValue="KT397zYF4fkpBT0+6hTVJg==" spinCount="100000" sheet="1" objects="1" scenarios="1" formatRows="0"/>
  <mergeCells count="40">
    <mergeCell ref="A26:C26"/>
    <mergeCell ref="A30:C30"/>
    <mergeCell ref="A31:C31"/>
    <mergeCell ref="D6:M6"/>
    <mergeCell ref="D53:F53"/>
    <mergeCell ref="J53:L53"/>
    <mergeCell ref="A14:C14"/>
    <mergeCell ref="A15:C15"/>
    <mergeCell ref="A16:C16"/>
    <mergeCell ref="A17:C17"/>
    <mergeCell ref="A18:C18"/>
    <mergeCell ref="A19:C19"/>
    <mergeCell ref="A20:C20"/>
    <mergeCell ref="A21:C21"/>
    <mergeCell ref="D47:F47"/>
    <mergeCell ref="J47:L47"/>
    <mergeCell ref="D48:F48"/>
    <mergeCell ref="J48:L48"/>
    <mergeCell ref="D52:F52"/>
    <mergeCell ref="J52:L52"/>
    <mergeCell ref="A29:C29"/>
    <mergeCell ref="A37:M37"/>
    <mergeCell ref="A38:M38"/>
    <mergeCell ref="A39:M39"/>
    <mergeCell ref="A40:M40"/>
    <mergeCell ref="A41:M41"/>
    <mergeCell ref="A22:C22"/>
    <mergeCell ref="A23:C23"/>
    <mergeCell ref="A24:C24"/>
    <mergeCell ref="A25:C25"/>
    <mergeCell ref="D4:M4"/>
    <mergeCell ref="D5:M5"/>
    <mergeCell ref="D7:M7"/>
    <mergeCell ref="D8:M8"/>
    <mergeCell ref="B1:C1"/>
    <mergeCell ref="D1:M1"/>
    <mergeCell ref="B2:C2"/>
    <mergeCell ref="D2:M2"/>
    <mergeCell ref="B3:C3"/>
    <mergeCell ref="D3:M3"/>
  </mergeCells>
  <conditionalFormatting sqref="D30:M31">
    <cfRule type="containsText" dxfId="1" priority="1" operator="containsText" text="Nein">
      <formula>NOT(ISERROR(SEARCH("Nein",D30)))</formula>
    </cfRule>
    <cfRule type="cellIs" dxfId="0" priority="2" operator="equal">
      <formula>"Ja"</formula>
    </cfRule>
  </conditionalFormatting>
  <pageMargins left="0.70866141732283472" right="0.70866141732283472" top="0.78740157480314965" bottom="0.78740157480314965" header="0.31496062992125984" footer="0.31496062992125984"/>
  <pageSetup paperSize="8" scale="98" orientation="landscape" r:id="rId1"/>
  <headerFooter>
    <oddFooter>&amp;L&amp;8Bewertungsformular 10 Unternehmen, V25-01 (Ersetzt: V24-02)&amp;C&amp;8Rechnerische Kontrolle</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05EAB44-F889-477F-997B-E5B9A10EDED4}">
          <x14:formula1>
            <xm:f>Datenblatt!$F$31:$F$32</xm:f>
          </x14:formula1>
          <xm:sqref>D15:M26</xm:sqref>
        </x14:dataValidation>
        <x14:dataValidation type="list" allowBlank="1" showInputMessage="1" showErrorMessage="1" xr:uid="{C773DFD2-1E69-4905-B4F3-E5243A3162E5}">
          <x14:formula1>
            <xm:f>Datenblatt!$F$31</xm:f>
          </x14:formula1>
          <xm:sqref>D30:M31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5F4BA-3D3A-40CA-A190-A09A45F19633}">
  <sheetPr codeName="Tabelle5">
    <tabColor rgb="FF7030A0"/>
  </sheetPr>
  <dimension ref="A1:H28"/>
  <sheetViews>
    <sheetView zoomScaleNormal="100" workbookViewId="0">
      <pane xSplit="2" ySplit="18" topLeftCell="C19" activePane="bottomRight" state="frozen"/>
      <selection pane="topRight" activeCell="C1" sqref="C1"/>
      <selection pane="bottomLeft" activeCell="A19" sqref="A19"/>
      <selection pane="bottomRight" activeCell="B3" sqref="B3"/>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134" customWidth="1"/>
    <col min="7" max="7" width="7.6640625" style="115" customWidth="1"/>
    <col min="8" max="8" width="65.6640625" style="6" customWidth="1"/>
    <col min="9" max="16384" width="11.33203125" style="6"/>
  </cols>
  <sheetData>
    <row r="1" spans="2:8" ht="10.95" customHeight="1" x14ac:dyDescent="0.2">
      <c r="B1" s="5" t="s">
        <v>38</v>
      </c>
      <c r="C1" s="225" t="str">
        <f>IF(ISBLANK(Offertvergleich!$B1),"",Offertvergleich!$B1)</f>
        <v/>
      </c>
      <c r="D1" s="225"/>
      <c r="E1" s="302" t="s">
        <v>97</v>
      </c>
      <c r="F1" s="303"/>
      <c r="G1" s="303"/>
      <c r="H1" s="304"/>
    </row>
    <row r="2" spans="2:8" ht="10.95" customHeight="1" x14ac:dyDescent="0.2">
      <c r="B2" s="5" t="s">
        <v>39</v>
      </c>
      <c r="C2" s="225" t="str">
        <f>IF(ISBLANK(Offertvergleich!$B2),"",Offertvergleich!$B2)</f>
        <v/>
      </c>
      <c r="D2" s="225"/>
      <c r="E2" s="305" t="s">
        <v>88</v>
      </c>
      <c r="F2" s="306"/>
      <c r="G2" s="306"/>
      <c r="H2" s="307"/>
    </row>
    <row r="3" spans="2:8" ht="10.95" customHeight="1" x14ac:dyDescent="0.2">
      <c r="B3" s="5" t="s">
        <v>40</v>
      </c>
      <c r="C3" s="225" t="str">
        <f>IF(ISBLANK(Offertvergleich!$B3),"",Offertvergleich!$B3)</f>
        <v/>
      </c>
      <c r="D3" s="225"/>
      <c r="E3" s="305" t="s">
        <v>102</v>
      </c>
      <c r="F3" s="306"/>
      <c r="G3" s="306"/>
      <c r="H3" s="307"/>
    </row>
    <row r="4" spans="2:8" ht="10.95" customHeight="1" x14ac:dyDescent="0.2">
      <c r="B4" s="5"/>
      <c r="E4" s="305" t="s">
        <v>105</v>
      </c>
      <c r="F4" s="306"/>
      <c r="G4" s="306"/>
      <c r="H4" s="307"/>
    </row>
    <row r="5" spans="2:8" ht="10.95" customHeight="1" x14ac:dyDescent="0.2">
      <c r="B5" s="5"/>
      <c r="E5" s="305" t="s">
        <v>103</v>
      </c>
      <c r="F5" s="306"/>
      <c r="G5" s="306"/>
      <c r="H5" s="307"/>
    </row>
    <row r="6" spans="2:8" ht="10.95" customHeight="1" thickBot="1" x14ac:dyDescent="0.25">
      <c r="B6" s="5"/>
      <c r="E6" s="308" t="s">
        <v>104</v>
      </c>
      <c r="F6" s="309"/>
      <c r="G6" s="309"/>
      <c r="H6" s="310"/>
    </row>
    <row r="7" spans="2:8" ht="10.95" customHeight="1" x14ac:dyDescent="0.2">
      <c r="B7" s="5"/>
    </row>
    <row r="8" spans="2:8" ht="10.95" customHeight="1" x14ac:dyDescent="0.2">
      <c r="B8" s="28" t="s">
        <v>80</v>
      </c>
      <c r="C8" s="223" t="s">
        <v>127</v>
      </c>
      <c r="D8" s="223"/>
      <c r="F8" s="6"/>
      <c r="G8" s="6"/>
    </row>
    <row r="9" spans="2:8" ht="10.95" customHeight="1" x14ac:dyDescent="0.2">
      <c r="B9" s="5" t="s">
        <v>82</v>
      </c>
      <c r="C9" s="224">
        <v>0.2</v>
      </c>
      <c r="D9" s="224"/>
      <c r="F9" s="6"/>
      <c r="G9" s="6"/>
    </row>
    <row r="10" spans="2:8" ht="10.95" customHeight="1" x14ac:dyDescent="0.2">
      <c r="B10" s="5" t="s">
        <v>83</v>
      </c>
      <c r="C10" s="224"/>
      <c r="D10" s="224"/>
      <c r="F10" s="6"/>
      <c r="G10" s="6"/>
    </row>
    <row r="11" spans="2:8" ht="10.95" customHeight="1" x14ac:dyDescent="0.2">
      <c r="B11" s="5" t="s">
        <v>84</v>
      </c>
      <c r="C11" s="224"/>
      <c r="D11" s="224"/>
      <c r="F11" s="6"/>
      <c r="G11" s="6"/>
    </row>
    <row r="12" spans="2:8" ht="10.95" customHeight="1" x14ac:dyDescent="0.2">
      <c r="B12" s="5" t="s">
        <v>85</v>
      </c>
      <c r="C12" s="224"/>
      <c r="D12" s="224"/>
      <c r="F12" s="6"/>
      <c r="G12" s="6"/>
    </row>
    <row r="13" spans="2:8" ht="10.95" customHeight="1" x14ac:dyDescent="0.2">
      <c r="B13" s="5" t="s">
        <v>86</v>
      </c>
      <c r="C13" s="224"/>
      <c r="D13" s="224"/>
      <c r="F13" s="6"/>
      <c r="G13" s="6"/>
    </row>
    <row r="14" spans="2:8" ht="10.95" customHeight="1" x14ac:dyDescent="0.2">
      <c r="B14" s="5" t="s">
        <v>87</v>
      </c>
      <c r="C14" s="224"/>
      <c r="D14" s="224"/>
      <c r="E14" s="29"/>
      <c r="F14" s="29"/>
      <c r="G14" s="29"/>
      <c r="H14" s="29"/>
    </row>
    <row r="15" spans="2:8" ht="10.95" customHeight="1" x14ac:dyDescent="0.2">
      <c r="B15" s="5" t="s">
        <v>81</v>
      </c>
      <c r="C15" s="135"/>
      <c r="E15" s="29"/>
      <c r="F15" s="29"/>
      <c r="G15" s="29"/>
      <c r="H15" s="29"/>
    </row>
    <row r="16" spans="2:8" ht="10.95" customHeight="1" x14ac:dyDescent="0.2">
      <c r="C16" s="5"/>
    </row>
    <row r="17" spans="1:8" s="40" customFormat="1" ht="10.95" customHeight="1" x14ac:dyDescent="0.25">
      <c r="B17" s="35" t="s">
        <v>78</v>
      </c>
      <c r="C17" s="36" t="s">
        <v>75</v>
      </c>
      <c r="D17" s="37" t="s">
        <v>76</v>
      </c>
      <c r="E17" s="35" t="s">
        <v>73</v>
      </c>
      <c r="F17" s="38" t="s">
        <v>19</v>
      </c>
      <c r="G17" s="39" t="s">
        <v>18</v>
      </c>
      <c r="H17" s="37" t="s">
        <v>74</v>
      </c>
    </row>
    <row r="19" spans="1:8" s="311" customFormat="1" ht="71.400000000000006" x14ac:dyDescent="0.25">
      <c r="A19" s="311">
        <v>1</v>
      </c>
      <c r="B19" s="133" t="str">
        <f>IF(ISBLANK(Offertvergleich!C$18),"",Offertvergleich!C$18)</f>
        <v>U1</v>
      </c>
      <c r="C19" s="130" t="s">
        <v>8</v>
      </c>
      <c r="D19" s="130" t="s">
        <v>71</v>
      </c>
      <c r="E19" s="131" t="s">
        <v>72</v>
      </c>
      <c r="F19" s="132">
        <f>IF(ISBLANK(G19),"",G19*$C$9)</f>
        <v>0.60000000000000009</v>
      </c>
      <c r="G19" s="312">
        <v>3</v>
      </c>
      <c r="H19" s="130" t="s">
        <v>77</v>
      </c>
    </row>
    <row r="20" spans="1:8" s="311" customFormat="1" ht="61.2" x14ac:dyDescent="0.25">
      <c r="A20" s="311">
        <v>2</v>
      </c>
      <c r="B20" s="133" t="str">
        <f>IF(ISBLANK(Offertvergleich!F$18),"",Offertvergleich!F$18)</f>
        <v>U2</v>
      </c>
      <c r="C20" s="133" t="str">
        <f>IF(ISBLANK($C$19),"",$C$19)</f>
        <v>ZK-2 Bauprogramm</v>
      </c>
      <c r="D20" s="133" t="str">
        <f>IF(ISBLANK($D$19),"",$D$19)</f>
        <v>Abgabe Bauprogramm der offerierten Leistungen (maximal 1x A3)</v>
      </c>
      <c r="E20" s="133" t="str">
        <f>IF(ISBLANK($E$19),"",$E$19)</f>
        <v>- Aufgrund der eingereichten Angaben
- Maximale Seitenzahl eingehalten
- Umfang der abgebildeten Termine
- Plausibilität
- Einhalten der Vorgaben
- Aufgedeckte Konflikte</v>
      </c>
      <c r="F20" s="132">
        <f t="shared" ref="F20:F28" si="0">IF(ISBLANK(G20),"",G20*$C$9)</f>
        <v>0</v>
      </c>
      <c r="G20" s="312">
        <v>0</v>
      </c>
      <c r="H20" s="130" t="s">
        <v>79</v>
      </c>
    </row>
    <row r="21" spans="1:8" s="311" customFormat="1" ht="61.2" x14ac:dyDescent="0.25">
      <c r="A21" s="311">
        <v>3</v>
      </c>
      <c r="B21" s="133" t="str">
        <f>IF(ISBLANK(Offertvergleich!I$18),"",Offertvergleich!I$18)</f>
        <v>U3</v>
      </c>
      <c r="C21" s="133" t="str">
        <f t="shared" ref="C21:C28" si="1">IF(ISBLANK($C$19),"",$C$19)</f>
        <v>ZK-2 Bauprogramm</v>
      </c>
      <c r="D21" s="133" t="str">
        <f t="shared" ref="D21:D28" si="2">IF(ISBLANK($D$19),"",$D$19)</f>
        <v>Abgabe Bauprogramm der offerierten Leistungen (maximal 1x A3)</v>
      </c>
      <c r="E21" s="133" t="str">
        <f t="shared" ref="E21:E28" si="3">IF(ISBLANK($E$19),"",$E$19)</f>
        <v>- Aufgrund der eingereichten Angaben
- Maximale Seitenzahl eingehalten
- Umfang der abgebildeten Termine
- Plausibilität
- Einhalten der Vorgaben
- Aufgedeckte Konflikte</v>
      </c>
      <c r="F21" s="132">
        <f t="shared" si="0"/>
        <v>0.8</v>
      </c>
      <c r="G21" s="312">
        <v>4</v>
      </c>
      <c r="H21" s="130" t="s">
        <v>146</v>
      </c>
    </row>
    <row r="22" spans="1:8" s="311" customFormat="1" ht="61.2" x14ac:dyDescent="0.25">
      <c r="A22" s="311">
        <v>4</v>
      </c>
      <c r="B22" s="133" t="str">
        <f>IF(ISBLANK(Offertvergleich!L$18),"",Offertvergleich!L$18)</f>
        <v>U4</v>
      </c>
      <c r="C22" s="133" t="str">
        <f t="shared" si="1"/>
        <v>ZK-2 Bauprogramm</v>
      </c>
      <c r="D22" s="133" t="str">
        <f t="shared" si="2"/>
        <v>Abgabe Bauprogramm der offerierten Leistungen (maximal 1x A3)</v>
      </c>
      <c r="E22" s="133" t="str">
        <f t="shared" si="3"/>
        <v>- Aufgrund der eingereichten Angaben
- Maximale Seitenzahl eingehalten
- Umfang der abgebildeten Termine
- Plausibilität
- Einhalten der Vorgaben
- Aufgedeckte Konflikte</v>
      </c>
      <c r="F22" s="132">
        <f t="shared" si="0"/>
        <v>0.4</v>
      </c>
      <c r="G22" s="312">
        <v>2</v>
      </c>
      <c r="H22" s="131"/>
    </row>
    <row r="23" spans="1:8" s="311" customFormat="1" ht="61.2" x14ac:dyDescent="0.25">
      <c r="A23" s="311">
        <v>5</v>
      </c>
      <c r="B23" s="133" t="str">
        <f>IF(ISBLANK(Offertvergleich!O$18),"",Offertvergleich!O$18)</f>
        <v>U5</v>
      </c>
      <c r="C23" s="133" t="str">
        <f t="shared" si="1"/>
        <v>ZK-2 Bauprogramm</v>
      </c>
      <c r="D23" s="133" t="str">
        <f t="shared" si="2"/>
        <v>Abgabe Bauprogramm der offerierten Leistungen (maximal 1x A3)</v>
      </c>
      <c r="E23" s="133" t="str">
        <f t="shared" si="3"/>
        <v>- Aufgrund der eingereichten Angaben
- Maximale Seitenzahl eingehalten
- Umfang der abgebildeten Termine
- Plausibilität
- Einhalten der Vorgaben
- Aufgedeckte Konflikte</v>
      </c>
      <c r="F23" s="132">
        <f t="shared" si="0"/>
        <v>0.4</v>
      </c>
      <c r="G23" s="312">
        <v>2</v>
      </c>
      <c r="H23" s="131"/>
    </row>
    <row r="24" spans="1:8" s="311" customFormat="1" ht="61.2" x14ac:dyDescent="0.25">
      <c r="A24" s="311">
        <v>6</v>
      </c>
      <c r="B24" s="133" t="str">
        <f>IF(ISBLANK(Offertvergleich!T$18),"",Offertvergleich!T$18)</f>
        <v>U6</v>
      </c>
      <c r="C24" s="133" t="str">
        <f t="shared" si="1"/>
        <v>ZK-2 Bauprogramm</v>
      </c>
      <c r="D24" s="133" t="str">
        <f t="shared" si="2"/>
        <v>Abgabe Bauprogramm der offerierten Leistungen (maximal 1x A3)</v>
      </c>
      <c r="E24" s="133" t="str">
        <f t="shared" si="3"/>
        <v>- Aufgrund der eingereichten Angaben
- Maximale Seitenzahl eingehalten
- Umfang der abgebildeten Termine
- Plausibilität
- Einhalten der Vorgaben
- Aufgedeckte Konflikte</v>
      </c>
      <c r="F24" s="132">
        <f t="shared" si="0"/>
        <v>0.60000000000000009</v>
      </c>
      <c r="G24" s="312">
        <v>3</v>
      </c>
      <c r="H24" s="130"/>
    </row>
    <row r="25" spans="1:8" s="311" customFormat="1" ht="61.2" x14ac:dyDescent="0.25">
      <c r="A25" s="311">
        <v>7</v>
      </c>
      <c r="B25" s="133" t="str">
        <f>IF(ISBLANK(Offertvergleich!W$18),"",Offertvergleich!W$18)</f>
        <v>U7</v>
      </c>
      <c r="C25" s="133" t="str">
        <f t="shared" si="1"/>
        <v>ZK-2 Bauprogramm</v>
      </c>
      <c r="D25" s="133" t="str">
        <f t="shared" si="2"/>
        <v>Abgabe Bauprogramm der offerierten Leistungen (maximal 1x A3)</v>
      </c>
      <c r="E25" s="133" t="str">
        <f t="shared" si="3"/>
        <v>- Aufgrund der eingereichten Angaben
- Maximale Seitenzahl eingehalten
- Umfang der abgebildeten Termine
- Plausibilität
- Einhalten der Vorgaben
- Aufgedeckte Konflikte</v>
      </c>
      <c r="F25" s="132">
        <f t="shared" si="0"/>
        <v>0.60000000000000009</v>
      </c>
      <c r="G25" s="312">
        <v>3</v>
      </c>
      <c r="H25" s="130"/>
    </row>
    <row r="26" spans="1:8" s="311" customFormat="1" ht="61.2" x14ac:dyDescent="0.25">
      <c r="A26" s="311">
        <v>8</v>
      </c>
      <c r="B26" s="133" t="str">
        <f>IF(ISBLANK(Offertvergleich!Z$18),"",Offertvergleich!Z$18)</f>
        <v>U8</v>
      </c>
      <c r="C26" s="133" t="str">
        <f t="shared" si="1"/>
        <v>ZK-2 Bauprogramm</v>
      </c>
      <c r="D26" s="133" t="str">
        <f t="shared" si="2"/>
        <v>Abgabe Bauprogramm der offerierten Leistungen (maximal 1x A3)</v>
      </c>
      <c r="E26" s="133" t="str">
        <f t="shared" si="3"/>
        <v>- Aufgrund der eingereichten Angaben
- Maximale Seitenzahl eingehalten
- Umfang der abgebildeten Termine
- Plausibilität
- Einhalten der Vorgaben
- Aufgedeckte Konflikte</v>
      </c>
      <c r="F26" s="132">
        <f t="shared" si="0"/>
        <v>0.8</v>
      </c>
      <c r="G26" s="312">
        <v>4</v>
      </c>
      <c r="H26" s="130"/>
    </row>
    <row r="27" spans="1:8" s="311" customFormat="1" ht="61.2" x14ac:dyDescent="0.25">
      <c r="A27" s="311">
        <v>9</v>
      </c>
      <c r="B27" s="133" t="str">
        <f>IF(ISBLANK(Offertvergleich!AC$18),"",Offertvergleich!AC$18)</f>
        <v>U9</v>
      </c>
      <c r="C27" s="133" t="str">
        <f t="shared" si="1"/>
        <v>ZK-2 Bauprogramm</v>
      </c>
      <c r="D27" s="133" t="str">
        <f t="shared" si="2"/>
        <v>Abgabe Bauprogramm der offerierten Leistungen (maximal 1x A3)</v>
      </c>
      <c r="E27" s="133" t="str">
        <f t="shared" si="3"/>
        <v>- Aufgrund der eingereichten Angaben
- Maximale Seitenzahl eingehalten
- Umfang der abgebildeten Termine
- Plausibilität
- Einhalten der Vorgaben
- Aufgedeckte Konflikte</v>
      </c>
      <c r="F27" s="132">
        <f t="shared" si="0"/>
        <v>0.60000000000000009</v>
      </c>
      <c r="G27" s="312">
        <v>3</v>
      </c>
      <c r="H27" s="130"/>
    </row>
    <row r="28" spans="1:8" s="311" customFormat="1" ht="61.2" x14ac:dyDescent="0.25">
      <c r="A28" s="311">
        <v>10</v>
      </c>
      <c r="B28" s="133" t="str">
        <f>IF(ISBLANK(Offertvergleich!AF$18),"",Offertvergleich!AF$18)</f>
        <v>U10</v>
      </c>
      <c r="C28" s="133" t="str">
        <f t="shared" si="1"/>
        <v>ZK-2 Bauprogramm</v>
      </c>
      <c r="D28" s="133" t="str">
        <f t="shared" si="2"/>
        <v>Abgabe Bauprogramm der offerierten Leistungen (maximal 1x A3)</v>
      </c>
      <c r="E28" s="133" t="str">
        <f t="shared" si="3"/>
        <v>- Aufgrund der eingereichten Angaben
- Maximale Seitenzahl eingehalten
- Umfang der abgebildeten Termine
- Plausibilität
- Einhalten der Vorgaben
- Aufgedeckte Konflikte</v>
      </c>
      <c r="F28" s="132">
        <f t="shared" si="0"/>
        <v>1</v>
      </c>
      <c r="G28" s="312">
        <v>5</v>
      </c>
      <c r="H28" s="130"/>
    </row>
  </sheetData>
  <sheetProtection algorithmName="SHA-512" hashValue="sR7tKVGF0VDtUVeM8/c9pUNsSp6kaBYKl55RONw9Rotzo9F7/dVyTLgn6sP0s8em2YemHBu67zYdgryuDJr0zA==" saltValue="I9V4pLMPH0Zojp8YLva9AQ==" spinCount="100000" sheet="1" objects="1" scenarios="1" formatRows="0"/>
  <mergeCells count="11">
    <mergeCell ref="C8:D8"/>
    <mergeCell ref="C9:D14"/>
    <mergeCell ref="E6:H6"/>
    <mergeCell ref="C1:D1"/>
    <mergeCell ref="C2:D2"/>
    <mergeCell ref="C3:D3"/>
    <mergeCell ref="E1:H1"/>
    <mergeCell ref="E2:H2"/>
    <mergeCell ref="E3:H3"/>
    <mergeCell ref="E4:H4"/>
    <mergeCell ref="E5:H5"/>
  </mergeCells>
  <phoneticPr fontId="2" type="noConversion"/>
  <dataValidations disablePrompts="1" count="2">
    <dataValidation allowBlank="1" showInputMessage="1" showErrorMessage="1" promptTitle="ZK-2 Zuschlagskriterium" prompt="Erfassung der Note gemäss der durchgeführten und nachvollziehbaren Bewertung. Diese separate Bewertung ist zwingend erforderlich und muss in diesem Dokument festgehalten werden. Das Dokument dient als Protokoll, muss datiert und unterzeichnet werden." sqref="G17" xr:uid="{D8D19498-0A09-424A-9E10-AD65DF6FFA2E}"/>
    <dataValidation allowBlank="1" showInputMessage="1" showErrorMessage="1" promptTitle="Begründung" prompt="In dieser Spalte muss eine klare und nachvollziehbare Begründung der Note erfasst werden, so dass auch eine Drittperson ohne Vorkenntnisse der Beschaffung die Benotung verstehen kann." sqref="H17" xr:uid="{6759D2FC-EA44-44BB-9541-8EF9D7BC9FD6}"/>
  </dataValidations>
  <pageMargins left="0.59055118110236227" right="0.51181102362204722" top="0.59055118110236227" bottom="0.59055118110236227" header="0.31496062992125984" footer="0.31496062992125984"/>
  <pageSetup paperSize="8" scale="91" orientation="landscape" r:id="rId1"/>
  <headerFooter>
    <oddFooter>&amp;L&amp;8Bewertungsformular 10 Unternehmen, V25-01 (Ersetzt: V24-02)&amp;C&amp;8ZK-2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1207A-6A2A-4BE4-8EB7-6CA8624FD84C}">
  <sheetPr codeName="Tabelle6">
    <tabColor rgb="FF7030A0"/>
  </sheetPr>
  <dimension ref="A1:H28"/>
  <sheetViews>
    <sheetView zoomScaleNormal="100" workbookViewId="0">
      <pane xSplit="2" ySplit="18" topLeftCell="C19" activePane="bottomRight" state="frozen"/>
      <selection pane="topRight" activeCell="C1" sqref="C1"/>
      <selection pane="bottomLeft" activeCell="A19" sqref="A19"/>
      <selection pane="bottomRight" activeCell="B3" sqref="B3"/>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134" customWidth="1"/>
    <col min="7" max="7" width="7.6640625" style="115" customWidth="1"/>
    <col min="8" max="8" width="65.6640625" style="6" customWidth="1"/>
    <col min="9" max="16384" width="11.33203125" style="6"/>
  </cols>
  <sheetData>
    <row r="1" spans="2:8" ht="10.95" customHeight="1" x14ac:dyDescent="0.2">
      <c r="B1" s="5" t="s">
        <v>38</v>
      </c>
      <c r="C1" s="225" t="str">
        <f>IF(ISBLANK(Offertvergleich!$B1),"",Offertvergleich!$B1)</f>
        <v/>
      </c>
      <c r="D1" s="225"/>
      <c r="E1" s="302" t="s">
        <v>97</v>
      </c>
      <c r="F1" s="303"/>
      <c r="G1" s="303"/>
      <c r="H1" s="304"/>
    </row>
    <row r="2" spans="2:8" ht="10.95" customHeight="1" x14ac:dyDescent="0.2">
      <c r="B2" s="5" t="s">
        <v>39</v>
      </c>
      <c r="C2" s="225" t="str">
        <f>IF(ISBLANK(Offertvergleich!$B2),"",Offertvergleich!$B2)</f>
        <v/>
      </c>
      <c r="D2" s="225"/>
      <c r="E2" s="305" t="s">
        <v>88</v>
      </c>
      <c r="F2" s="306"/>
      <c r="G2" s="306"/>
      <c r="H2" s="307"/>
    </row>
    <row r="3" spans="2:8" ht="10.95" customHeight="1" x14ac:dyDescent="0.2">
      <c r="B3" s="5" t="s">
        <v>40</v>
      </c>
      <c r="C3" s="225" t="str">
        <f>IF(ISBLANK(Offertvergleich!$B3),"",Offertvergleich!$B3)</f>
        <v/>
      </c>
      <c r="D3" s="225"/>
      <c r="E3" s="305" t="s">
        <v>102</v>
      </c>
      <c r="F3" s="306"/>
      <c r="G3" s="306"/>
      <c r="H3" s="307"/>
    </row>
    <row r="4" spans="2:8" ht="10.95" customHeight="1" x14ac:dyDescent="0.2">
      <c r="B4" s="5"/>
      <c r="E4" s="305" t="s">
        <v>105</v>
      </c>
      <c r="F4" s="306"/>
      <c r="G4" s="306"/>
      <c r="H4" s="307"/>
    </row>
    <row r="5" spans="2:8" ht="10.95" customHeight="1" x14ac:dyDescent="0.2">
      <c r="B5" s="5"/>
      <c r="E5" s="305" t="s">
        <v>103</v>
      </c>
      <c r="F5" s="306"/>
      <c r="G5" s="306"/>
      <c r="H5" s="307"/>
    </row>
    <row r="6" spans="2:8" ht="10.95" customHeight="1" thickBot="1" x14ac:dyDescent="0.25">
      <c r="B6" s="5"/>
      <c r="E6" s="308" t="s">
        <v>104</v>
      </c>
      <c r="F6" s="309"/>
      <c r="G6" s="309"/>
      <c r="H6" s="310"/>
    </row>
    <row r="7" spans="2:8" ht="10.95" customHeight="1" x14ac:dyDescent="0.2">
      <c r="B7" s="5"/>
    </row>
    <row r="8" spans="2:8" ht="10.95" customHeight="1" x14ac:dyDescent="0.2">
      <c r="B8" s="28" t="s">
        <v>80</v>
      </c>
      <c r="C8" s="223" t="s">
        <v>128</v>
      </c>
      <c r="D8" s="223"/>
      <c r="F8" s="6"/>
      <c r="G8" s="6"/>
    </row>
    <row r="9" spans="2:8" ht="10.95" customHeight="1" x14ac:dyDescent="0.2">
      <c r="B9" s="5" t="s">
        <v>82</v>
      </c>
      <c r="C9" s="224">
        <v>0.1</v>
      </c>
      <c r="D9" s="224"/>
      <c r="F9" s="6"/>
      <c r="G9" s="6"/>
    </row>
    <row r="10" spans="2:8" ht="10.95" customHeight="1" x14ac:dyDescent="0.2">
      <c r="B10" s="5" t="s">
        <v>83</v>
      </c>
      <c r="C10" s="224"/>
      <c r="D10" s="224"/>
      <c r="F10" s="6"/>
      <c r="G10" s="6"/>
    </row>
    <row r="11" spans="2:8" ht="10.95" customHeight="1" x14ac:dyDescent="0.2">
      <c r="B11" s="5" t="s">
        <v>84</v>
      </c>
      <c r="C11" s="224"/>
      <c r="D11" s="224"/>
      <c r="F11" s="6"/>
      <c r="G11" s="6"/>
    </row>
    <row r="12" spans="2:8" ht="10.95" customHeight="1" x14ac:dyDescent="0.2">
      <c r="B12" s="5" t="s">
        <v>85</v>
      </c>
      <c r="C12" s="224"/>
      <c r="D12" s="224"/>
      <c r="F12" s="6"/>
      <c r="G12" s="6"/>
    </row>
    <row r="13" spans="2:8" ht="10.95" customHeight="1" x14ac:dyDescent="0.2">
      <c r="B13" s="5" t="s">
        <v>86</v>
      </c>
      <c r="C13" s="224"/>
      <c r="D13" s="224"/>
      <c r="F13" s="6"/>
      <c r="G13" s="6"/>
    </row>
    <row r="14" spans="2:8" ht="10.95" customHeight="1" x14ac:dyDescent="0.2">
      <c r="B14" s="5" t="s">
        <v>87</v>
      </c>
      <c r="C14" s="224"/>
      <c r="D14" s="224"/>
      <c r="E14" s="29"/>
      <c r="F14" s="29"/>
      <c r="G14" s="29"/>
      <c r="H14" s="29"/>
    </row>
    <row r="15" spans="2:8" ht="10.95" customHeight="1" x14ac:dyDescent="0.2">
      <c r="B15" s="5" t="s">
        <v>81</v>
      </c>
      <c r="C15" s="135"/>
      <c r="E15" s="29"/>
      <c r="F15" s="29"/>
      <c r="G15" s="29"/>
      <c r="H15" s="29"/>
    </row>
    <row r="16" spans="2:8" ht="10.95" customHeight="1" x14ac:dyDescent="0.2">
      <c r="C16" s="5"/>
    </row>
    <row r="17" spans="1:8" s="40" customFormat="1" ht="10.95" customHeight="1" x14ac:dyDescent="0.25">
      <c r="B17" s="35" t="s">
        <v>78</v>
      </c>
      <c r="C17" s="36" t="s">
        <v>75</v>
      </c>
      <c r="D17" s="37" t="s">
        <v>76</v>
      </c>
      <c r="E17" s="35" t="s">
        <v>73</v>
      </c>
      <c r="F17" s="38" t="s">
        <v>19</v>
      </c>
      <c r="G17" s="39" t="s">
        <v>18</v>
      </c>
      <c r="H17" s="37" t="s">
        <v>74</v>
      </c>
    </row>
    <row r="19" spans="1:8" s="311" customFormat="1" ht="71.400000000000006" x14ac:dyDescent="0.25">
      <c r="A19" s="311">
        <v>1</v>
      </c>
      <c r="B19" s="133" t="str">
        <f>IF(ISBLANK(Offertvergleich!C$18),"",Offertvergleich!C$18)</f>
        <v>U1</v>
      </c>
      <c r="C19" s="130" t="s">
        <v>9</v>
      </c>
      <c r="D19" s="130" t="s">
        <v>106</v>
      </c>
      <c r="E19" s="131" t="s">
        <v>107</v>
      </c>
      <c r="F19" s="132">
        <f>IF(ISBLANK(G19),"",G19*$C$9)</f>
        <v>0.4</v>
      </c>
      <c r="G19" s="312">
        <v>4</v>
      </c>
      <c r="H19" s="130" t="s">
        <v>108</v>
      </c>
    </row>
    <row r="20" spans="1:8" s="311" customFormat="1" ht="51" x14ac:dyDescent="0.25">
      <c r="A20" s="311">
        <v>2</v>
      </c>
      <c r="B20" s="133" t="str">
        <f>IF(ISBLANK(Offertvergleich!F$18),"",Offertvergleich!F$18)</f>
        <v>U2</v>
      </c>
      <c r="C20" s="133" t="str">
        <f>IF(ISBLANK($C$19),"",$C$19)</f>
        <v>ZK-3 Jugendförderung</v>
      </c>
      <c r="D20" s="133" t="str">
        <f>IF(ISBLANK($D$19),"",$D$19)</f>
        <v>Abgabe Vorschlag wie die Jugendförderung umgesetzt wird.</v>
      </c>
      <c r="E20" s="133" t="str">
        <f>IF(ISBLANK($E$19),"",$E$19)</f>
        <v>- Wie erfolgt der Einsatz
- Maximale Seitenzahl eingehalten
- Plausibilität
- Am Bau beteiligte Jugendliche
- Einhalten der Vorgaben</v>
      </c>
      <c r="F20" s="132">
        <f t="shared" ref="F20:F28" si="0">IF(ISBLANK(G20),"",G20*$C$9)</f>
        <v>0</v>
      </c>
      <c r="G20" s="312">
        <v>0</v>
      </c>
      <c r="H20" s="130" t="s">
        <v>109</v>
      </c>
    </row>
    <row r="21" spans="1:8" s="311" customFormat="1" ht="71.400000000000006" x14ac:dyDescent="0.25">
      <c r="A21" s="311">
        <v>3</v>
      </c>
      <c r="B21" s="133" t="str">
        <f>IF(ISBLANK(Offertvergleich!I$18),"",Offertvergleich!I$18)</f>
        <v>U3</v>
      </c>
      <c r="C21" s="133" t="str">
        <f t="shared" ref="C21:C28" si="1">IF(ISBLANK($C$19),"",$C$19)</f>
        <v>ZK-3 Jugendförderung</v>
      </c>
      <c r="D21" s="133" t="str">
        <f t="shared" ref="D21:D28" si="2">IF(ISBLANK($D$19),"",$D$19)</f>
        <v>Abgabe Vorschlag wie die Jugendförderung umgesetzt wird.</v>
      </c>
      <c r="E21" s="133" t="str">
        <f t="shared" ref="E21:E28" si="3">IF(ISBLANK($E$19),"",$E$19)</f>
        <v>- Wie erfolgt der Einsatz
- Maximale Seitenzahl eingehalten
- Plausibilität
- Am Bau beteiligte Jugendliche
- Einhalten der Vorgaben</v>
      </c>
      <c r="F21" s="132">
        <f t="shared" si="0"/>
        <v>0.5</v>
      </c>
      <c r="G21" s="312">
        <v>5</v>
      </c>
      <c r="H21" s="130" t="s">
        <v>147</v>
      </c>
    </row>
    <row r="22" spans="1:8" s="311" customFormat="1" ht="51" x14ac:dyDescent="0.25">
      <c r="A22" s="311">
        <v>4</v>
      </c>
      <c r="B22" s="133" t="str">
        <f>IF(ISBLANK(Offertvergleich!L$18),"",Offertvergleich!L$18)</f>
        <v>U4</v>
      </c>
      <c r="C22" s="133" t="str">
        <f t="shared" si="1"/>
        <v>ZK-3 Jugendförderung</v>
      </c>
      <c r="D22" s="133" t="str">
        <f t="shared" si="2"/>
        <v>Abgabe Vorschlag wie die Jugendförderung umgesetzt wird.</v>
      </c>
      <c r="E22" s="133" t="str">
        <f t="shared" si="3"/>
        <v>- Wie erfolgt der Einsatz
- Maximale Seitenzahl eingehalten
- Plausibilität
- Am Bau beteiligte Jugendliche
- Einhalten der Vorgaben</v>
      </c>
      <c r="F22" s="132">
        <f t="shared" si="0"/>
        <v>0.30000000000000004</v>
      </c>
      <c r="G22" s="312">
        <v>3</v>
      </c>
      <c r="H22" s="131"/>
    </row>
    <row r="23" spans="1:8" s="311" customFormat="1" ht="51" x14ac:dyDescent="0.25">
      <c r="A23" s="311">
        <v>5</v>
      </c>
      <c r="B23" s="133" t="str">
        <f>IF(ISBLANK(Offertvergleich!O$18),"",Offertvergleich!O$18)</f>
        <v>U5</v>
      </c>
      <c r="C23" s="133" t="str">
        <f t="shared" si="1"/>
        <v>ZK-3 Jugendförderung</v>
      </c>
      <c r="D23" s="133" t="str">
        <f t="shared" si="2"/>
        <v>Abgabe Vorschlag wie die Jugendförderung umgesetzt wird.</v>
      </c>
      <c r="E23" s="133" t="str">
        <f t="shared" si="3"/>
        <v>- Wie erfolgt der Einsatz
- Maximale Seitenzahl eingehalten
- Plausibilität
- Am Bau beteiligte Jugendliche
- Einhalten der Vorgaben</v>
      </c>
      <c r="F23" s="132">
        <f t="shared" si="0"/>
        <v>0.30000000000000004</v>
      </c>
      <c r="G23" s="312">
        <v>3</v>
      </c>
      <c r="H23" s="131"/>
    </row>
    <row r="24" spans="1:8" s="311" customFormat="1" ht="51" x14ac:dyDescent="0.25">
      <c r="A24" s="311">
        <v>6</v>
      </c>
      <c r="B24" s="133" t="str">
        <f>IF(ISBLANK(Offertvergleich!T$18),"",Offertvergleich!T$18)</f>
        <v>U6</v>
      </c>
      <c r="C24" s="133" t="str">
        <f t="shared" si="1"/>
        <v>ZK-3 Jugendförderung</v>
      </c>
      <c r="D24" s="133" t="str">
        <f t="shared" si="2"/>
        <v>Abgabe Vorschlag wie die Jugendförderung umgesetzt wird.</v>
      </c>
      <c r="E24" s="133" t="str">
        <f t="shared" si="3"/>
        <v>- Wie erfolgt der Einsatz
- Maximale Seitenzahl eingehalten
- Plausibilität
- Am Bau beteiligte Jugendliche
- Einhalten der Vorgaben</v>
      </c>
      <c r="F24" s="132">
        <f t="shared" si="0"/>
        <v>0.30000000000000004</v>
      </c>
      <c r="G24" s="312">
        <v>3</v>
      </c>
      <c r="H24" s="130"/>
    </row>
    <row r="25" spans="1:8" s="311" customFormat="1" ht="51" x14ac:dyDescent="0.25">
      <c r="A25" s="311">
        <v>7</v>
      </c>
      <c r="B25" s="133" t="str">
        <f>IF(ISBLANK(Offertvergleich!W$18),"",Offertvergleich!W$18)</f>
        <v>U7</v>
      </c>
      <c r="C25" s="133" t="str">
        <f t="shared" si="1"/>
        <v>ZK-3 Jugendförderung</v>
      </c>
      <c r="D25" s="133" t="str">
        <f t="shared" si="2"/>
        <v>Abgabe Vorschlag wie die Jugendförderung umgesetzt wird.</v>
      </c>
      <c r="E25" s="133" t="str">
        <f t="shared" si="3"/>
        <v>- Wie erfolgt der Einsatz
- Maximale Seitenzahl eingehalten
- Plausibilität
- Am Bau beteiligte Jugendliche
- Einhalten der Vorgaben</v>
      </c>
      <c r="F25" s="132">
        <f t="shared" si="0"/>
        <v>0.30000000000000004</v>
      </c>
      <c r="G25" s="312">
        <v>3</v>
      </c>
      <c r="H25" s="130"/>
    </row>
    <row r="26" spans="1:8" s="311" customFormat="1" ht="51" x14ac:dyDescent="0.25">
      <c r="A26" s="311">
        <v>8</v>
      </c>
      <c r="B26" s="133" t="str">
        <f>IF(ISBLANK(Offertvergleich!Z$18),"",Offertvergleich!Z$18)</f>
        <v>U8</v>
      </c>
      <c r="C26" s="133" t="str">
        <f t="shared" si="1"/>
        <v>ZK-3 Jugendförderung</v>
      </c>
      <c r="D26" s="133" t="str">
        <f t="shared" si="2"/>
        <v>Abgabe Vorschlag wie die Jugendförderung umgesetzt wird.</v>
      </c>
      <c r="E26" s="133" t="str">
        <f t="shared" si="3"/>
        <v>- Wie erfolgt der Einsatz
- Maximale Seitenzahl eingehalten
- Plausibilität
- Am Bau beteiligte Jugendliche
- Einhalten der Vorgaben</v>
      </c>
      <c r="F26" s="132">
        <f t="shared" si="0"/>
        <v>0.30000000000000004</v>
      </c>
      <c r="G26" s="312">
        <v>3</v>
      </c>
      <c r="H26" s="130"/>
    </row>
    <row r="27" spans="1:8" s="311" customFormat="1" ht="51" x14ac:dyDescent="0.25">
      <c r="A27" s="311">
        <v>9</v>
      </c>
      <c r="B27" s="133" t="str">
        <f>IF(ISBLANK(Offertvergleich!AC$18),"",Offertvergleich!AC$18)</f>
        <v>U9</v>
      </c>
      <c r="C27" s="133" t="str">
        <f t="shared" si="1"/>
        <v>ZK-3 Jugendförderung</v>
      </c>
      <c r="D27" s="133" t="str">
        <f t="shared" si="2"/>
        <v>Abgabe Vorschlag wie die Jugendförderung umgesetzt wird.</v>
      </c>
      <c r="E27" s="133" t="str">
        <f t="shared" si="3"/>
        <v>- Wie erfolgt der Einsatz
- Maximale Seitenzahl eingehalten
- Plausibilität
- Am Bau beteiligte Jugendliche
- Einhalten der Vorgaben</v>
      </c>
      <c r="F27" s="132">
        <f t="shared" si="0"/>
        <v>0.30000000000000004</v>
      </c>
      <c r="G27" s="312">
        <v>3</v>
      </c>
      <c r="H27" s="130"/>
    </row>
    <row r="28" spans="1:8" s="311" customFormat="1" ht="51" x14ac:dyDescent="0.25">
      <c r="A28" s="311">
        <v>10</v>
      </c>
      <c r="B28" s="133" t="str">
        <f>IF(ISBLANK(Offertvergleich!AF$18),"",Offertvergleich!AF$18)</f>
        <v>U10</v>
      </c>
      <c r="C28" s="133" t="str">
        <f t="shared" si="1"/>
        <v>ZK-3 Jugendförderung</v>
      </c>
      <c r="D28" s="133" t="str">
        <f t="shared" si="2"/>
        <v>Abgabe Vorschlag wie die Jugendförderung umgesetzt wird.</v>
      </c>
      <c r="E28" s="133" t="str">
        <f t="shared" si="3"/>
        <v>- Wie erfolgt der Einsatz
- Maximale Seitenzahl eingehalten
- Plausibilität
- Am Bau beteiligte Jugendliche
- Einhalten der Vorgaben</v>
      </c>
      <c r="F28" s="132">
        <f t="shared" si="0"/>
        <v>0.30000000000000004</v>
      </c>
      <c r="G28" s="312">
        <v>3</v>
      </c>
      <c r="H28" s="130"/>
    </row>
  </sheetData>
  <sheetProtection algorithmName="SHA-512" hashValue="8nCO+BSV2bE4L8W9Ha4FK3aGK8QiROElGFTQzsALwZ5GIS6Ggrn6CR+8+2PzQEvSbMMqKZyuqJtsESi8JRR1Iw==" saltValue="/iRiB5cZM5zxI5i/g/XIBw==" spinCount="100000" sheet="1" objects="1" scenarios="1" formatRows="0"/>
  <mergeCells count="11">
    <mergeCell ref="C8:D8"/>
    <mergeCell ref="C9:D14"/>
    <mergeCell ref="E3:H3"/>
    <mergeCell ref="E4:H4"/>
    <mergeCell ref="E5:H5"/>
    <mergeCell ref="E6:H6"/>
    <mergeCell ref="C1:D1"/>
    <mergeCell ref="C2:D2"/>
    <mergeCell ref="C3:D3"/>
    <mergeCell ref="E1:H1"/>
    <mergeCell ref="E2:H2"/>
  </mergeCells>
  <phoneticPr fontId="2" type="noConversion"/>
  <pageMargins left="0.70866141732283472" right="0.70866141732283472" top="0.78740157480314965" bottom="0.78740157480314965" header="0.31496062992125984" footer="0.31496062992125984"/>
  <pageSetup paperSize="8" scale="83" orientation="landscape" r:id="rId1"/>
  <headerFooter>
    <oddFooter>&amp;L&amp;8Bewertungsformular 10 Unternehmen, V25-01 (Ersetzt: V24-02)&amp;C&amp;8ZK-3</oddFooter>
  </headerFooter>
</worksheet>
</file>

<file path=docMetadata/LabelInfo.xml><?xml version="1.0" encoding="utf-8"?>
<clbl:labelList xmlns:clbl="http://schemas.microsoft.com/office/2020/mipLabelMetadata">
  <clbl:label id="{c45dfc26-edbc-44f1-bd07-a2e94e5890ce}" enabled="1" method="Standar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2</vt:i4>
      </vt:variant>
    </vt:vector>
  </HeadingPairs>
  <TitlesOfParts>
    <vt:vector size="16" baseType="lpstr">
      <vt:lpstr>Vorgehen</vt:lpstr>
      <vt:lpstr>Anpassungen</vt:lpstr>
      <vt:lpstr>Offertvergleich</vt:lpstr>
      <vt:lpstr>Formelle Kontrolle</vt:lpstr>
      <vt:lpstr>Datenblatt</vt:lpstr>
      <vt:lpstr>Eignungskriterien</vt:lpstr>
      <vt:lpstr>Rechnerische Kontrolle</vt:lpstr>
      <vt:lpstr>Bewertung ZK-2</vt:lpstr>
      <vt:lpstr>Bewertung ZK-3</vt:lpstr>
      <vt:lpstr>Bewertung ZK-4</vt:lpstr>
      <vt:lpstr>Bewertung ZK-5</vt:lpstr>
      <vt:lpstr>Bewertung ZK-6</vt:lpstr>
      <vt:lpstr>Bewertung ZK-7</vt:lpstr>
      <vt:lpstr>Tabelle1</vt:lpstr>
      <vt:lpstr>'Bewertung ZK-2'!Drucktitel</vt:lpstr>
      <vt:lpstr>Eignungskriterien!Drucktitel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Ferrero Markus, FPI FPI-GS</dc:creator>
  <cp:lastModifiedBy>Ferrero Markus, FPI FPI-GS</cp:lastModifiedBy>
  <cp:lastPrinted>2025-03-05T10:26:44Z</cp:lastPrinted>
  <dcterms:created xsi:type="dcterms:W3CDTF">2022-07-11T11:28:37Z</dcterms:created>
  <dcterms:modified xsi:type="dcterms:W3CDTF">2025-03-05T13:15:16Z</dcterms:modified>
</cp:coreProperties>
</file>