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O:\900_Unterstuetzung\990_Managementsystem\990_02_Qualitätshandbuch\01_QHB_Aktuell\900_Unterstützung\960_Beschaffung\"/>
    </mc:Choice>
  </mc:AlternateContent>
  <xr:revisionPtr revIDLastSave="0" documentId="8_{6E1C54A0-7F56-4E99-ABF0-2D695A4BF2A7}" xr6:coauthVersionLast="47" xr6:coauthVersionMax="47" xr10:uidLastSave="{00000000-0000-0000-0000-000000000000}"/>
  <bookViews>
    <workbookView xWindow="-51720" yWindow="-3540" windowWidth="51840" windowHeight="21120" xr2:uid="{81DB8E6E-73DE-4D10-8F69-2BE4ED243D4C}"/>
  </bookViews>
  <sheets>
    <sheet name="Terminplan Simap" sheetId="1" r:id="rId1"/>
    <sheet name="Terminplan Baubeginn" sheetId="3" r:id="rId2"/>
    <sheet name="BeKo-Termine" sheetId="2" r:id="rId3"/>
  </sheets>
  <definedNames>
    <definedName name="_xlnm.Print_Area" localSheetId="1">'Terminplan Baubeginn'!$A$1:$N$46</definedName>
    <definedName name="_xlnm.Print_Area" localSheetId="0">'Terminplan Simap'!$A$1:$N$46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3" l="1"/>
  <c r="H43" i="3" s="1"/>
  <c r="H42" i="3" s="1"/>
  <c r="H41" i="3" s="1"/>
  <c r="H40" i="3" s="1"/>
  <c r="H39" i="3" s="1"/>
  <c r="H38" i="3" s="1"/>
  <c r="H37" i="3" s="1"/>
  <c r="H36" i="3" s="1"/>
  <c r="H35" i="3" s="1"/>
  <c r="L33" i="3" l="1"/>
  <c r="M33" i="3" s="1"/>
  <c r="L29" i="3"/>
  <c r="M29" i="3" s="1"/>
  <c r="L34" i="1"/>
  <c r="L30" i="1" l="1"/>
  <c r="M30" i="1" s="1"/>
  <c r="M34" i="1"/>
  <c r="H28" i="1" l="1"/>
  <c r="G28" i="1" s="1"/>
  <c r="G26" i="1"/>
  <c r="H27" i="1"/>
  <c r="G27" i="1" s="1"/>
  <c r="H25" i="1"/>
  <c r="H24" i="1" s="1"/>
  <c r="G24" i="1" s="1"/>
  <c r="H29" i="1" l="1"/>
  <c r="H30" i="1" s="1"/>
  <c r="H31" i="1" s="1"/>
  <c r="H32" i="1" s="1"/>
  <c r="H33" i="1" s="1"/>
  <c r="H34" i="1"/>
  <c r="H35" i="1" s="1"/>
  <c r="G25" i="1"/>
  <c r="G38" i="3" l="1"/>
  <c r="H36" i="1"/>
  <c r="H37" i="1" s="1"/>
  <c r="H38" i="1" s="1"/>
  <c r="H39" i="1" s="1"/>
  <c r="H40" i="1" s="1"/>
  <c r="H41" i="1" s="1"/>
  <c r="I41" i="1" s="1"/>
  <c r="G29" i="1"/>
  <c r="G30" i="1"/>
  <c r="G39" i="3" l="1"/>
  <c r="H42" i="1"/>
  <c r="H43" i="1" s="1"/>
  <c r="H44" i="1" s="1"/>
  <c r="H45" i="1" s="1"/>
  <c r="G31" i="1"/>
  <c r="G32" i="1"/>
  <c r="G40" i="3" l="1"/>
  <c r="G33" i="1"/>
  <c r="G34" i="1"/>
  <c r="I41" i="3" l="1"/>
  <c r="G41" i="3"/>
  <c r="G35" i="1"/>
  <c r="G42" i="3" l="1"/>
  <c r="G36" i="1"/>
  <c r="G38" i="1"/>
  <c r="G37" i="1"/>
  <c r="G43" i="3" l="1"/>
  <c r="G39" i="1"/>
  <c r="G40" i="1"/>
  <c r="G41" i="1"/>
  <c r="G45" i="3" l="1"/>
  <c r="G44" i="3"/>
  <c r="G42" i="1"/>
  <c r="G43" i="1" l="1"/>
  <c r="G44" i="1"/>
  <c r="G45" i="1" l="1"/>
  <c r="G37" i="3" l="1"/>
  <c r="G36" i="3"/>
  <c r="H34" i="3"/>
  <c r="H26" i="3" s="1"/>
  <c r="G34" i="3" l="1"/>
  <c r="G35" i="3"/>
  <c r="H29" i="3"/>
  <c r="H30" i="3" s="1"/>
  <c r="H28" i="3"/>
  <c r="G28" i="3" s="1"/>
  <c r="H27" i="3"/>
  <c r="G27" i="3" s="1"/>
  <c r="G26" i="3"/>
  <c r="H25" i="3"/>
  <c r="H24" i="3" s="1"/>
  <c r="G24" i="3" s="1"/>
  <c r="H33" i="3"/>
  <c r="G33" i="3" s="1"/>
  <c r="G30" i="3" l="1"/>
  <c r="H31" i="3"/>
  <c r="G31" i="3" s="1"/>
  <c r="G29" i="3"/>
  <c r="G25" i="3"/>
  <c r="H32" i="3"/>
  <c r="G32" i="3" s="1"/>
</calcChain>
</file>

<file path=xl/sharedStrings.xml><?xml version="1.0" encoding="utf-8"?>
<sst xmlns="http://schemas.openxmlformats.org/spreadsheetml/2006/main" count="334" uniqueCount="136">
  <si>
    <t>Objekt</t>
  </si>
  <si>
    <t>(allfällige Feiertage können als zusätzliche Arbeitstage eingegeben werden)</t>
  </si>
  <si>
    <t>►</t>
  </si>
  <si>
    <t>Abgabe Publikationstext inkl. Datenabgabe an Beschaffungsverantwortlichen</t>
  </si>
  <si>
    <t/>
  </si>
  <si>
    <t>Abgabe Publikationstext inkl. Datenabgabe an Fachstelle 10:00 Uhr</t>
  </si>
  <si>
    <t>Publikation auf SIMAP</t>
  </si>
  <si>
    <t>muss immer ein Mittwoch sein</t>
  </si>
  <si>
    <t>Aufschalten der Submission auf SIMAP</t>
  </si>
  <si>
    <t>Ablauf Beschwerdefrist gegen Publikation</t>
  </si>
  <si>
    <t>Begehung</t>
  </si>
  <si>
    <t>Fragen stellen bis</t>
  </si>
  <si>
    <t>ca. im letzten Drittel der Submission</t>
  </si>
  <si>
    <t>Versand Fragenbeantwortung</t>
  </si>
  <si>
    <t>2. Runde Fragen stellen bis</t>
  </si>
  <si>
    <t>2. Fragerunde bei Baumeisterarbeiten ab CHF 1. Mio.</t>
  </si>
  <si>
    <t>2. Runde Versand Fragenbeantwortung</t>
  </si>
  <si>
    <t>Frist für die Einreichung des Angebots</t>
  </si>
  <si>
    <t>Eingang Offertöffnungsprotokoll beim TAB</t>
  </si>
  <si>
    <t>Montag nach Eingabe</t>
  </si>
  <si>
    <t>Einladung zur Präsentation</t>
  </si>
  <si>
    <t>Präsentationen</t>
  </si>
  <si>
    <t>Bewertung abgeschlossen bis</t>
  </si>
  <si>
    <t>Abgabe Antrag an Sekretariat TAB</t>
  </si>
  <si>
    <t>Abgabe an Fachstelle 10:00 Uhr</t>
  </si>
  <si>
    <t>mind.</t>
  </si>
  <si>
    <t>muss immer ein Dienstag sein</t>
  </si>
  <si>
    <t>Sitzung Beschaffungskommission (Antragsvergabe)</t>
  </si>
  <si>
    <t>Festgelegte Freitage, Termine abgleichen!</t>
  </si>
  <si>
    <t>Versand Verfügung</t>
  </si>
  <si>
    <t>Ablauf Beschwerdefrist</t>
  </si>
  <si>
    <t>Erstellen Vertrag bis</t>
  </si>
  <si>
    <t>Frühstmöglicher Baubeginn</t>
  </si>
  <si>
    <t>Projektname</t>
  </si>
  <si>
    <t>Projektnummer</t>
  </si>
  <si>
    <t>Projektleiter</t>
  </si>
  <si>
    <t>Datum</t>
  </si>
  <si>
    <t>Art der Submission</t>
  </si>
  <si>
    <t>Summe Kostenvoranschlag</t>
  </si>
  <si>
    <t>Terminplan mit</t>
  </si>
  <si>
    <t>Fragenbeantwortung</t>
  </si>
  <si>
    <t>2. Runde Fragenbeantwortung</t>
  </si>
  <si>
    <t>Präsentation</t>
  </si>
  <si>
    <t>Ausschreibung nach GATT/WTO</t>
  </si>
  <si>
    <t>Ja</t>
  </si>
  <si>
    <t>Nein</t>
  </si>
  <si>
    <t>Vorschlag</t>
  </si>
  <si>
    <t>Gewählt</t>
  </si>
  <si>
    <t>Abstand bezieht sich auf Termin "Publikation auf SIMAP" und ist der minimale Abstand in Kalendertagen (40 Arbeitstage = 48 Wochentage bzw. 25 Arbeitstage = 34 Wochentage). 
Eingabetermin ist immer ein Dienstag</t>
  </si>
  <si>
    <r>
      <rPr>
        <b/>
        <i/>
        <sz val="14"/>
        <rFont val="Arial"/>
        <family val="2"/>
      </rPr>
      <t>Vergabedaten 2025</t>
    </r>
  </si>
  <si>
    <r>
      <rPr>
        <sz val="14"/>
        <rFont val="Arial"/>
        <family val="2"/>
      </rPr>
      <t>Beschaffungskommission</t>
    </r>
  </si>
  <si>
    <r>
      <rPr>
        <b/>
        <sz val="10"/>
        <rFont val="Arial"/>
        <family val="2"/>
      </rPr>
      <t>BeKo-Sitzung</t>
    </r>
  </si>
  <si>
    <r>
      <rPr>
        <b/>
        <sz val="10"/>
        <rFont val="Arial"/>
        <family val="2"/>
      </rPr>
      <t>Zeit</t>
    </r>
  </si>
  <si>
    <r>
      <rPr>
        <b/>
        <sz val="10"/>
        <rFont val="Arial"/>
        <family val="2"/>
      </rPr>
      <t>Aktenversand</t>
    </r>
  </si>
  <si>
    <t>Abgabe an FaBe
10:00 Uhr</t>
  </si>
  <si>
    <r>
      <rPr>
        <sz val="10"/>
        <rFont val="Arial"/>
        <family val="2"/>
      </rPr>
      <t>Freitag</t>
    </r>
  </si>
  <si>
    <r>
      <rPr>
        <sz val="10"/>
        <rFont val="Arial"/>
        <family val="2"/>
      </rPr>
      <t>13:30 Uhr</t>
    </r>
  </si>
  <si>
    <r>
      <rPr>
        <sz val="10"/>
        <rFont val="Arial"/>
        <family val="2"/>
      </rPr>
      <t>Do.      20.02.2025</t>
    </r>
  </si>
  <si>
    <r>
      <rPr>
        <sz val="10"/>
        <rFont val="Arial"/>
        <family val="2"/>
      </rPr>
      <t>Di.      11.02.2025</t>
    </r>
  </si>
  <si>
    <r>
      <rPr>
        <sz val="10"/>
        <rFont val="Arial"/>
        <family val="2"/>
      </rPr>
      <t>Do.      20.03.2025</t>
    </r>
  </si>
  <si>
    <r>
      <rPr>
        <sz val="10"/>
        <rFont val="Arial"/>
        <family val="2"/>
      </rPr>
      <t>Di.      11.03.2025</t>
    </r>
  </si>
  <si>
    <r>
      <rPr>
        <sz val="10"/>
        <rFont val="Arial"/>
        <family val="2"/>
      </rPr>
      <t>Mi.      16.04.2025</t>
    </r>
  </si>
  <si>
    <r>
      <rPr>
        <sz val="10"/>
        <rFont val="Arial"/>
        <family val="2"/>
      </rPr>
      <t>Mo.      07.04.2025</t>
    </r>
  </si>
  <si>
    <r>
      <rPr>
        <sz val="10"/>
        <rFont val="Arial"/>
        <family val="2"/>
      </rPr>
      <t>Do.      15.05.2025</t>
    </r>
  </si>
  <si>
    <r>
      <rPr>
        <sz val="10"/>
        <rFont val="Arial"/>
        <family val="2"/>
      </rPr>
      <t>Di.      06.05.2025</t>
    </r>
  </si>
  <si>
    <r>
      <rPr>
        <sz val="10"/>
        <rFont val="Arial"/>
        <family val="2"/>
      </rPr>
      <t>Mi.      04.06.2025</t>
    </r>
  </si>
  <si>
    <r>
      <rPr>
        <sz val="10"/>
        <rFont val="Arial"/>
        <family val="2"/>
      </rPr>
      <t>Mo.     26.05.2025</t>
    </r>
  </si>
  <si>
    <r>
      <rPr>
        <sz val="10"/>
        <rFont val="Arial"/>
        <family val="2"/>
      </rPr>
      <t>Do.      26.06.2025</t>
    </r>
  </si>
  <si>
    <r>
      <rPr>
        <sz val="10"/>
        <rFont val="Arial"/>
        <family val="2"/>
      </rPr>
      <t>Di.      17.06.2025</t>
    </r>
  </si>
  <si>
    <r>
      <rPr>
        <sz val="10"/>
        <rFont val="Arial"/>
        <family val="2"/>
      </rPr>
      <t>Do.      07.08.2025</t>
    </r>
  </si>
  <si>
    <r>
      <rPr>
        <sz val="10"/>
        <rFont val="Arial"/>
        <family val="2"/>
      </rPr>
      <t>Mo.      28.07.2025</t>
    </r>
  </si>
  <si>
    <r>
      <rPr>
        <sz val="10"/>
        <rFont val="Arial"/>
        <family val="2"/>
      </rPr>
      <t>Do.      11.09.2025</t>
    </r>
  </si>
  <si>
    <r>
      <rPr>
        <sz val="10"/>
        <rFont val="Arial"/>
        <family val="2"/>
      </rPr>
      <t>Di.      02.09.2025</t>
    </r>
  </si>
  <si>
    <r>
      <rPr>
        <sz val="10"/>
        <rFont val="Arial"/>
        <family val="2"/>
      </rPr>
      <t>Do.      16.10.2025</t>
    </r>
  </si>
  <si>
    <r>
      <rPr>
        <sz val="10"/>
        <rFont val="Arial"/>
        <family val="2"/>
      </rPr>
      <t>Di.      07.10.2025</t>
    </r>
  </si>
  <si>
    <r>
      <rPr>
        <sz val="10"/>
        <rFont val="Arial"/>
        <family val="2"/>
      </rPr>
      <t>Do.      13.11.2025</t>
    </r>
  </si>
  <si>
    <r>
      <rPr>
        <sz val="10"/>
        <rFont val="Arial"/>
        <family val="2"/>
      </rPr>
      <t>Di.      04.11.2025</t>
    </r>
  </si>
  <si>
    <r>
      <rPr>
        <sz val="10"/>
        <rFont val="Arial"/>
        <family val="2"/>
      </rPr>
      <t>Do.      04.12.2025</t>
    </r>
  </si>
  <si>
    <r>
      <rPr>
        <sz val="10"/>
        <rFont val="Arial"/>
        <family val="2"/>
      </rPr>
      <t>Di.      25.11.2025</t>
    </r>
  </si>
  <si>
    <r>
      <rPr>
        <sz val="10"/>
        <rFont val="Arial"/>
        <family val="2"/>
      </rPr>
      <t>Do.      15.01.2026</t>
    </r>
  </si>
  <si>
    <r>
      <rPr>
        <sz val="10"/>
        <rFont val="Arial"/>
        <family val="2"/>
      </rPr>
      <t>Di.      06.01.2026</t>
    </r>
  </si>
  <si>
    <t>Vergabedaten 2024</t>
  </si>
  <si>
    <t>Freitag</t>
  </si>
  <si>
    <t>Do.      16.01.2025</t>
  </si>
  <si>
    <t>Do.      18.01.2024</t>
  </si>
  <si>
    <t>Do.      08.02.2024</t>
  </si>
  <si>
    <t>Do.      14.03.2024</t>
  </si>
  <si>
    <t>Do.      18.04.2024</t>
  </si>
  <si>
    <t>Do.      16.05.2024</t>
  </si>
  <si>
    <t>Do.      06.06.2024</t>
  </si>
  <si>
    <t>Do.      27.06.2024</t>
  </si>
  <si>
    <t>Do.      08.08.2024</t>
  </si>
  <si>
    <t>Do.      12.09.2024</t>
  </si>
  <si>
    <t>Do.      17.10.2024</t>
  </si>
  <si>
    <t>Do.      07.11.2024</t>
  </si>
  <si>
    <t>Do.      05.12.2024</t>
  </si>
  <si>
    <t>Di.      07.01.2025</t>
  </si>
  <si>
    <t>Di.      09.01.2024</t>
  </si>
  <si>
    <t>Di.      30.01.2024</t>
  </si>
  <si>
    <t>Di.      05.03.2024</t>
  </si>
  <si>
    <t>Di.      09.04.2024</t>
  </si>
  <si>
    <t>Mo.      06.05.2024</t>
  </si>
  <si>
    <t>Di.      28.05.2024</t>
  </si>
  <si>
    <t>Di.      18.06.2024</t>
  </si>
  <si>
    <t>Mo.      29.07.2024</t>
  </si>
  <si>
    <t>Di.      03.09.2024</t>
  </si>
  <si>
    <t>Di.      08.10.2024</t>
  </si>
  <si>
    <t>Di.      29.10.2024</t>
  </si>
  <si>
    <t>Di.      26.11.2024</t>
  </si>
  <si>
    <t>13:30 Uhr</t>
  </si>
  <si>
    <t xml:space="preserve">Terminplan Submission </t>
  </si>
  <si>
    <t>Vergabedaten 2026</t>
  </si>
  <si>
    <r>
      <rPr>
        <sz val="10"/>
        <rFont val="Arial"/>
        <family val="2"/>
      </rPr>
      <t>Do.      19.02.2026</t>
    </r>
  </si>
  <si>
    <r>
      <rPr>
        <sz val="10"/>
        <rFont val="Arial"/>
        <family val="2"/>
      </rPr>
      <t>Di.      10.02.2026</t>
    </r>
  </si>
  <si>
    <r>
      <rPr>
        <sz val="10"/>
        <rFont val="Arial"/>
        <family val="2"/>
      </rPr>
      <t>Do.      19.03.2026</t>
    </r>
  </si>
  <si>
    <r>
      <rPr>
        <sz val="10"/>
        <rFont val="Arial"/>
        <family val="2"/>
      </rPr>
      <t>Di.      10.03.2026</t>
    </r>
  </si>
  <si>
    <r>
      <rPr>
        <sz val="10"/>
        <rFont val="Arial"/>
        <family val="2"/>
      </rPr>
      <t>Do.      16.04.2026</t>
    </r>
  </si>
  <si>
    <r>
      <rPr>
        <sz val="10"/>
        <rFont val="Arial"/>
        <family val="2"/>
      </rPr>
      <t>Di.       07.04.2026</t>
    </r>
  </si>
  <si>
    <r>
      <rPr>
        <sz val="10"/>
        <rFont val="Arial"/>
        <family val="2"/>
      </rPr>
      <t>Mi.       13.05.2026</t>
    </r>
  </si>
  <si>
    <r>
      <rPr>
        <sz val="10"/>
        <rFont val="Arial"/>
        <family val="2"/>
      </rPr>
      <t>Mo.     04.05.2026</t>
    </r>
  </si>
  <si>
    <r>
      <rPr>
        <sz val="10"/>
        <rFont val="Arial"/>
        <family val="2"/>
      </rPr>
      <t>Do.      04.06.2026</t>
    </r>
  </si>
  <si>
    <r>
      <rPr>
        <sz val="10"/>
        <rFont val="Arial"/>
        <family val="2"/>
      </rPr>
      <t>Di.     26.05.2026</t>
    </r>
  </si>
  <si>
    <r>
      <rPr>
        <sz val="10"/>
        <rFont val="Arial"/>
        <family val="2"/>
      </rPr>
      <t>Do.      25.06.2026</t>
    </r>
  </si>
  <si>
    <r>
      <rPr>
        <sz val="10"/>
        <rFont val="Arial"/>
        <family val="2"/>
      </rPr>
      <t>Di.      16.06.2026</t>
    </r>
  </si>
  <si>
    <r>
      <rPr>
        <sz val="10"/>
        <rFont val="Arial"/>
        <family val="2"/>
      </rPr>
      <t>Do.      06.08.2026</t>
    </r>
  </si>
  <si>
    <r>
      <rPr>
        <sz val="10"/>
        <rFont val="Arial"/>
        <family val="2"/>
      </rPr>
      <t>Di.      28.07.2026</t>
    </r>
  </si>
  <si>
    <r>
      <rPr>
        <sz val="10"/>
        <rFont val="Arial"/>
        <family val="2"/>
      </rPr>
      <t>Do.      10.09.2026</t>
    </r>
  </si>
  <si>
    <r>
      <rPr>
        <sz val="10"/>
        <rFont val="Arial"/>
        <family val="2"/>
      </rPr>
      <t>Di.      01.09.2026</t>
    </r>
  </si>
  <si>
    <r>
      <rPr>
        <sz val="10"/>
        <rFont val="Arial"/>
        <family val="2"/>
      </rPr>
      <t>Do.      15.10.2026</t>
    </r>
  </si>
  <si>
    <r>
      <rPr>
        <sz val="10"/>
        <rFont val="Arial"/>
        <family val="2"/>
      </rPr>
      <t>Di.      06.10.2026</t>
    </r>
  </si>
  <si>
    <r>
      <rPr>
        <sz val="10"/>
        <rFont val="Arial"/>
        <family val="2"/>
      </rPr>
      <t>Do.      12.11.2026</t>
    </r>
  </si>
  <si>
    <r>
      <rPr>
        <sz val="10"/>
        <rFont val="Arial"/>
        <family val="2"/>
      </rPr>
      <t>Di.      03.11.2026</t>
    </r>
  </si>
  <si>
    <r>
      <rPr>
        <sz val="10"/>
        <rFont val="Arial"/>
        <family val="2"/>
      </rPr>
      <t>Di.      24.11.2026</t>
    </r>
  </si>
  <si>
    <r>
      <rPr>
        <sz val="10"/>
        <rFont val="Arial"/>
        <family val="2"/>
      </rPr>
      <t>Di.      05.01.2027</t>
    </r>
  </si>
  <si>
    <t>Do.     03.12.2026</t>
  </si>
  <si>
    <t>Do.      14.01.2027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</si>
</sst>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7]d/\ mmmm\ yyyy;@"/>
    <numFmt numFmtId="165" formatCode="&quot;CHF&quot;\ #,##0.00"/>
    <numFmt numFmtId="166" formatCode="dd\.mm\.yyyy;@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EBEBE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164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horizontal="left" wrapText="1"/>
    </xf>
    <xf numFmtId="0" fontId="4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2" fontId="6" fillId="2" borderId="2" xfId="0" applyNumberFormat="1" applyFont="1" applyFill="1" applyBorder="1" applyAlignment="1">
      <alignment vertical="center"/>
    </xf>
    <xf numFmtId="2" fontId="6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0" fillId="2" borderId="2" xfId="0" applyFill="1" applyBorder="1"/>
    <xf numFmtId="0" fontId="1" fillId="2" borderId="0" xfId="0" applyFont="1" applyFill="1" applyAlignment="1">
      <alignment vertical="center"/>
    </xf>
    <xf numFmtId="2" fontId="6" fillId="2" borderId="0" xfId="0" applyNumberFormat="1" applyFont="1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 vertical="center" wrapText="1"/>
    </xf>
    <xf numFmtId="0" fontId="3" fillId="0" borderId="8" xfId="0" applyFont="1" applyBorder="1" applyAlignment="1">
      <alignment horizontal="right" vertical="top" wrapText="1" indent="2"/>
    </xf>
    <xf numFmtId="0" fontId="9" fillId="7" borderId="8" xfId="0" applyFont="1" applyFill="1" applyBorder="1" applyAlignment="1">
      <alignment horizontal="left" vertical="top" wrapText="1" indent="2"/>
    </xf>
    <xf numFmtId="0" fontId="4" fillId="6" borderId="8" xfId="0" applyFont="1" applyFill="1" applyBorder="1" applyAlignment="1">
      <alignment horizontal="center" vertical="top" wrapText="1"/>
    </xf>
    <xf numFmtId="166" fontId="10" fillId="6" borderId="8" xfId="0" applyNumberFormat="1" applyFont="1" applyFill="1" applyBorder="1" applyAlignment="1">
      <alignment horizontal="left" vertical="top" shrinkToFit="1"/>
    </xf>
    <xf numFmtId="0" fontId="4" fillId="0" borderId="8" xfId="0" applyFont="1" applyBorder="1" applyAlignment="1">
      <alignment horizontal="right" vertical="top" wrapText="1" indent="3"/>
    </xf>
    <xf numFmtId="0" fontId="4" fillId="7" borderId="8" xfId="0" applyFont="1" applyFill="1" applyBorder="1" applyAlignment="1">
      <alignment horizontal="left" vertical="top" wrapText="1"/>
    </xf>
    <xf numFmtId="166" fontId="10" fillId="0" borderId="9" xfId="0" applyNumberFormat="1" applyFont="1" applyBorder="1" applyAlignment="1">
      <alignment horizontal="left" vertical="top" shrinkToFit="1"/>
    </xf>
    <xf numFmtId="0" fontId="3" fillId="6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1" fontId="0" fillId="2" borderId="0" xfId="0" applyNumberFormat="1" applyFill="1" applyAlignment="1">
      <alignment horizontal="left" vertical="center"/>
    </xf>
    <xf numFmtId="164" fontId="2" fillId="4" borderId="0" xfId="0" applyNumberFormat="1" applyFont="1" applyFill="1" applyAlignment="1">
      <alignment horizontal="left" vertical="center"/>
    </xf>
    <xf numFmtId="164" fontId="0" fillId="3" borderId="1" xfId="0" applyNumberFormat="1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64" fontId="2" fillId="4" borderId="0" xfId="0" applyNumberFormat="1" applyFont="1" applyFill="1" applyAlignment="1" applyProtection="1">
      <alignment horizontal="left" vertical="center"/>
      <protection locked="0"/>
    </xf>
    <xf numFmtId="165" fontId="4" fillId="3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 wrapText="1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/>
    <xf numFmtId="0" fontId="3" fillId="2" borderId="0" xfId="0" applyFont="1" applyFill="1" applyAlignment="1">
      <alignment horizontal="left" vertical="center"/>
    </xf>
    <xf numFmtId="14" fontId="4" fillId="3" borderId="0" xfId="0" applyNumberFormat="1" applyFont="1" applyFill="1" applyAlignment="1" applyProtection="1">
      <alignment horizontal="left" vertical="center"/>
      <protection locked="0"/>
    </xf>
    <xf numFmtId="2" fontId="4" fillId="3" borderId="0" xfId="0" applyNumberFormat="1" applyFont="1" applyFill="1" applyAlignment="1" applyProtection="1">
      <alignment horizontal="left" vertical="center"/>
      <protection locked="0"/>
    </xf>
    <xf numFmtId="164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2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11" fillId="2" borderId="0" xfId="0" applyFont="1" applyFill="1" applyAlignment="1">
      <alignment horizontal="left" vertical="center" wrapText="1"/>
    </xf>
    <xf numFmtId="0" fontId="3" fillId="6" borderId="5" xfId="0" applyFont="1" applyFill="1" applyBorder="1" applyAlignment="1">
      <alignment horizontal="left" vertical="top" wrapText="1" indent="3"/>
    </xf>
    <xf numFmtId="0" fontId="3" fillId="6" borderId="7" xfId="0" applyFont="1" applyFill="1" applyBorder="1" applyAlignment="1">
      <alignment horizontal="left" vertical="top" wrapText="1" indent="3"/>
    </xf>
    <xf numFmtId="0" fontId="7" fillId="0" borderId="0" xfId="0" applyFont="1" applyAlignment="1">
      <alignment horizontal="left" wrapText="1" indent="19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</cellXfs>
  <cellStyles count="1">
    <cellStyle name="Standard" xfId="0" builtinId="0"/>
  </cellStyles>
  <dxfs count="36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strike/>
        <color theme="0" tint="-0.24994659260841701"/>
      </font>
    </dxf>
    <dxf>
      <font>
        <strike/>
        <color theme="0" tint="-0.34998626667073579"/>
      </font>
    </dxf>
    <dxf>
      <font>
        <strike/>
        <color theme="0" tint="-0.24994659260841701"/>
      </font>
    </dxf>
    <dxf>
      <font>
        <strike/>
        <color theme="0" tint="-0.2499465926084170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strike/>
        <color theme="0" tint="-0.34998626667073579"/>
      </font>
    </dxf>
    <dxf>
      <font>
        <strike/>
        <color theme="0" tint="-0.24994659260841701"/>
      </font>
    </dxf>
    <dxf>
      <font>
        <strike/>
        <color theme="0" tint="-0.24994659260841701"/>
      </font>
    </dxf>
    <dxf>
      <font>
        <strike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601580</xdr:colOff>
      <xdr:row>1</xdr:row>
      <xdr:rowOff>9524</xdr:rowOff>
    </xdr:from>
    <xdr:to>
      <xdr:col>12</xdr:col>
      <xdr:colOff>931926</xdr:colOff>
      <xdr:row>1</xdr:row>
      <xdr:rowOff>552449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36BEE79-FDC8-9D18-C1D2-271BA38DA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3505" y="171449"/>
          <a:ext cx="1197121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601580</xdr:colOff>
      <xdr:row>1</xdr:row>
      <xdr:rowOff>9524</xdr:rowOff>
    </xdr:from>
    <xdr:to>
      <xdr:col>12</xdr:col>
      <xdr:colOff>931926</xdr:colOff>
      <xdr:row>1</xdr:row>
      <xdr:rowOff>552449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42D8249-41D0-445D-ADB3-27D94C4CD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3505" y="171449"/>
          <a:ext cx="1197121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0EC3B-756E-47A2-B681-12663CACD313}">
  <sheetPr codeName="Tabelle1"/>
  <dimension ref="A1:P45"/>
  <sheetViews>
    <sheetView tabSelected="1" zoomScaleNormal="100" zoomScaleSheetLayoutView="100" workbookViewId="0">
      <selection activeCell="H26" sqref="H26"/>
    </sheetView>
  </sheetViews>
  <sheetFormatPr baseColWidth="10" defaultRowHeight="12.75" x14ac:dyDescent="0.2"/>
  <cols>
    <col min="1" max="1" width="2.140625" style="1" customWidth="1"/>
    <col min="2" max="2" width="3.5703125" style="1" customWidth="1"/>
    <col min="3" max="5" width="11.42578125" style="1"/>
    <col min="6" max="6" width="28.85546875" style="1" bestFit="1" customWidth="1"/>
    <col min="7" max="7" width="11.42578125" style="1"/>
    <col min="8" max="8" width="17.85546875" style="1" bestFit="1" customWidth="1"/>
    <col min="9" max="9" width="9.28515625" style="1" customWidth="1"/>
    <col min="10" max="10" width="3" style="1" customWidth="1"/>
    <col min="11" max="11" width="6.28515625" style="1" customWidth="1"/>
    <col min="12" max="12" width="13" style="1" customWidth="1"/>
    <col min="13" max="13" width="15.5703125" style="1" customWidth="1"/>
    <col min="14" max="14" width="3" style="1" customWidth="1"/>
    <col min="15" max="15" width="14" style="1" customWidth="1"/>
    <col min="16" max="16" width="64.42578125" style="1" customWidth="1"/>
    <col min="17" max="16384" width="11.42578125" style="1"/>
  </cols>
  <sheetData>
    <row r="1" spans="1:16" x14ac:dyDescent="0.2">
      <c r="A1" s="2"/>
    </row>
    <row r="2" spans="1:16" ht="56.25" customHeight="1" x14ac:dyDescent="0.2">
      <c r="B2" s="58" t="s">
        <v>110</v>
      </c>
      <c r="C2" s="58"/>
      <c r="D2" s="58"/>
      <c r="E2" s="58"/>
      <c r="L2" s="55"/>
      <c r="M2" s="55"/>
      <c r="N2" s="55"/>
    </row>
    <row r="3" spans="1:16" x14ac:dyDescent="0.2">
      <c r="F3" s="9"/>
      <c r="J3" s="24"/>
      <c r="K3" s="24"/>
      <c r="L3" s="24"/>
      <c r="M3" s="24"/>
    </row>
    <row r="4" spans="1:16" ht="21" customHeight="1" x14ac:dyDescent="0.2">
      <c r="B4" s="57" t="s">
        <v>33</v>
      </c>
      <c r="C4" s="57"/>
      <c r="D4" s="57"/>
      <c r="E4" s="57"/>
      <c r="F4" s="11"/>
      <c r="J4" s="22"/>
      <c r="K4" s="25" t="s">
        <v>39</v>
      </c>
      <c r="L4" s="3"/>
      <c r="M4" s="3"/>
      <c r="N4" s="22"/>
    </row>
    <row r="5" spans="1:16" ht="15" customHeight="1" x14ac:dyDescent="0.2">
      <c r="B5" s="47"/>
      <c r="C5" s="47"/>
      <c r="D5" s="47"/>
      <c r="E5" s="12"/>
      <c r="F5" s="13"/>
      <c r="J5" s="22"/>
      <c r="K5" s="42" t="s">
        <v>44</v>
      </c>
      <c r="L5" s="3" t="s">
        <v>10</v>
      </c>
      <c r="M5" s="3"/>
      <c r="N5" s="22"/>
    </row>
    <row r="6" spans="1:16" ht="15" customHeight="1" x14ac:dyDescent="0.2">
      <c r="B6" s="56"/>
      <c r="C6" s="56"/>
      <c r="D6" s="56"/>
      <c r="E6" s="56"/>
      <c r="F6" s="13"/>
      <c r="J6" s="22"/>
      <c r="K6" s="42" t="s">
        <v>44</v>
      </c>
      <c r="L6" s="3" t="s">
        <v>40</v>
      </c>
      <c r="M6" s="3"/>
      <c r="N6" s="22"/>
    </row>
    <row r="7" spans="1:16" ht="15" customHeight="1" x14ac:dyDescent="0.2">
      <c r="B7" s="57" t="s">
        <v>34</v>
      </c>
      <c r="C7" s="57"/>
      <c r="D7" s="57"/>
      <c r="E7" s="57"/>
      <c r="F7" s="13"/>
      <c r="J7" s="22"/>
      <c r="K7" s="42" t="s">
        <v>44</v>
      </c>
      <c r="L7" s="3" t="s">
        <v>41</v>
      </c>
      <c r="M7" s="3"/>
      <c r="N7" s="22"/>
    </row>
    <row r="8" spans="1:16" ht="15" customHeight="1" x14ac:dyDescent="0.2">
      <c r="B8" s="47"/>
      <c r="C8" s="47"/>
      <c r="D8" s="47"/>
      <c r="E8" s="12"/>
      <c r="F8" s="13"/>
      <c r="J8" s="22"/>
      <c r="K8" s="42" t="s">
        <v>44</v>
      </c>
      <c r="L8" s="3" t="s">
        <v>42</v>
      </c>
      <c r="M8" s="3"/>
      <c r="N8" s="22"/>
    </row>
    <row r="9" spans="1:16" ht="15" customHeight="1" x14ac:dyDescent="0.2">
      <c r="B9" s="56"/>
      <c r="C9" s="56"/>
      <c r="D9" s="56"/>
      <c r="E9" s="56"/>
      <c r="F9" s="10"/>
      <c r="J9" s="22"/>
      <c r="K9" s="42" t="s">
        <v>44</v>
      </c>
      <c r="L9" s="3" t="s">
        <v>43</v>
      </c>
      <c r="M9" s="3"/>
      <c r="N9" s="22"/>
    </row>
    <row r="10" spans="1:16" ht="15" customHeight="1" x14ac:dyDescent="0.2">
      <c r="B10" s="57" t="s">
        <v>35</v>
      </c>
      <c r="C10" s="57"/>
      <c r="D10" s="57"/>
      <c r="E10" s="57"/>
      <c r="F10" s="10"/>
      <c r="J10" s="23"/>
      <c r="K10" s="24"/>
      <c r="L10" s="24"/>
      <c r="M10" s="24"/>
      <c r="N10" s="22"/>
    </row>
    <row r="11" spans="1:16" ht="15" customHeight="1" x14ac:dyDescent="0.2">
      <c r="B11" s="47"/>
      <c r="C11" s="47"/>
      <c r="D11" s="47"/>
      <c r="E11" s="12"/>
      <c r="F11" s="14"/>
    </row>
    <row r="12" spans="1:16" ht="15" customHeight="1" x14ac:dyDescent="0.2">
      <c r="B12" s="48"/>
      <c r="C12" s="48"/>
      <c r="D12" s="48"/>
      <c r="E12" s="48"/>
      <c r="F12" s="10"/>
      <c r="K12" s="2" t="s">
        <v>44</v>
      </c>
    </row>
    <row r="13" spans="1:16" ht="15" customHeight="1" x14ac:dyDescent="0.2">
      <c r="B13" s="49" t="s">
        <v>36</v>
      </c>
      <c r="C13" s="49"/>
      <c r="D13" s="16"/>
      <c r="E13" s="16"/>
      <c r="F13" s="15"/>
      <c r="K13" s="2" t="s">
        <v>45</v>
      </c>
    </row>
    <row r="14" spans="1:16" ht="15" customHeight="1" x14ac:dyDescent="0.2">
      <c r="B14" s="50"/>
      <c r="C14" s="50"/>
      <c r="D14" s="52"/>
      <c r="E14" s="52"/>
      <c r="F14" s="16"/>
    </row>
    <row r="15" spans="1:16" ht="15" customHeight="1" x14ac:dyDescent="0.2">
      <c r="B15" s="17"/>
      <c r="C15" s="53"/>
      <c r="D15" s="53"/>
      <c r="E15" s="53"/>
      <c r="F15" s="15"/>
      <c r="P15" s="8"/>
    </row>
    <row r="16" spans="1:16" ht="15" customHeight="1" x14ac:dyDescent="0.2">
      <c r="B16" s="54" t="s">
        <v>37</v>
      </c>
      <c r="C16" s="54"/>
      <c r="D16" s="54"/>
      <c r="E16" s="18"/>
      <c r="G16" s="14" t="s">
        <v>38</v>
      </c>
    </row>
    <row r="17" spans="2:15" ht="15" customHeight="1" x14ac:dyDescent="0.2">
      <c r="B17" s="51"/>
      <c r="C17" s="51"/>
      <c r="D17" s="51"/>
      <c r="E17" s="18"/>
      <c r="G17" s="45"/>
      <c r="H17" s="45"/>
    </row>
    <row r="19" spans="2:15" ht="20.25" x14ac:dyDescent="0.2">
      <c r="B19" s="19"/>
      <c r="C19" s="20"/>
      <c r="D19" s="20"/>
      <c r="E19" s="20"/>
      <c r="F19" s="21"/>
      <c r="G19" s="21"/>
      <c r="H19" s="21"/>
      <c r="I19" s="26"/>
    </row>
    <row r="22" spans="2:15" x14ac:dyDescent="0.2">
      <c r="B22" s="1" t="s">
        <v>0</v>
      </c>
      <c r="L22" s="28" t="s">
        <v>46</v>
      </c>
      <c r="M22" s="28" t="s">
        <v>47</v>
      </c>
      <c r="O22" s="1" t="s">
        <v>1</v>
      </c>
    </row>
    <row r="24" spans="2:15" s="3" customFormat="1" ht="24.95" customHeight="1" x14ac:dyDescent="0.2">
      <c r="B24" s="3" t="s">
        <v>2</v>
      </c>
      <c r="C24" s="3" t="s">
        <v>3</v>
      </c>
      <c r="F24" s="3" t="s">
        <v>4</v>
      </c>
      <c r="G24" s="6" t="e">
        <f>TEXT(WEEKDAY(H24,1),"TTTT,")</f>
        <v>#VALUE!</v>
      </c>
      <c r="H24" s="8" t="str">
        <f>IF($H$26=0,"",H25+M24)</f>
        <v/>
      </c>
      <c r="I24" s="8"/>
      <c r="J24" s="8"/>
      <c r="K24" s="4"/>
      <c r="L24" s="27">
        <v>-2</v>
      </c>
      <c r="M24" s="43">
        <v>-2</v>
      </c>
    </row>
    <row r="25" spans="2:15" s="3" customFormat="1" ht="24.95" customHeight="1" x14ac:dyDescent="0.2">
      <c r="B25" s="3" t="s">
        <v>2</v>
      </c>
      <c r="C25" s="3" t="s">
        <v>5</v>
      </c>
      <c r="F25" s="3" t="s">
        <v>4</v>
      </c>
      <c r="G25" s="6" t="e">
        <f>TEXT(WEEKDAY(H25,1),"TTTT,")</f>
        <v>#VALUE!</v>
      </c>
      <c r="H25" s="8" t="str">
        <f>IF(H26=0,"",H26+M25)</f>
        <v/>
      </c>
      <c r="I25" s="8"/>
      <c r="J25" s="8"/>
      <c r="K25" s="4"/>
      <c r="L25" s="27">
        <v>-13</v>
      </c>
      <c r="M25" s="43">
        <v>-13</v>
      </c>
    </row>
    <row r="26" spans="2:15" s="3" customFormat="1" ht="24.95" customHeight="1" x14ac:dyDescent="0.2">
      <c r="B26" s="3" t="s">
        <v>2</v>
      </c>
      <c r="C26" s="3" t="s">
        <v>6</v>
      </c>
      <c r="F26" s="3" t="s">
        <v>4</v>
      </c>
      <c r="G26" s="7" t="str">
        <f>TEXT(WEEKDAY(H26,1),"TTTT,")</f>
        <v>Samstag,</v>
      </c>
      <c r="H26" s="41"/>
      <c r="I26" s="1"/>
      <c r="J26" s="8"/>
      <c r="K26" s="4"/>
      <c r="L26" s="5"/>
      <c r="M26" s="5"/>
      <c r="O26" s="3" t="s">
        <v>7</v>
      </c>
    </row>
    <row r="27" spans="2:15" s="3" customFormat="1" ht="24.95" customHeight="1" x14ac:dyDescent="0.2">
      <c r="B27" s="3" t="s">
        <v>2</v>
      </c>
      <c r="C27" s="3" t="s">
        <v>8</v>
      </c>
      <c r="G27" s="6" t="e">
        <f>TEXT(WEEKDAY(H27,1),"TTTT,")</f>
        <v>#VALUE!</v>
      </c>
      <c r="H27" s="8" t="str">
        <f>IF(H26=0,"",H26+M27)</f>
        <v/>
      </c>
      <c r="I27" s="8"/>
      <c r="J27" s="8"/>
      <c r="L27" s="27">
        <v>0</v>
      </c>
      <c r="M27" s="43">
        <v>0</v>
      </c>
    </row>
    <row r="28" spans="2:15" s="3" customFormat="1" ht="24.95" customHeight="1" x14ac:dyDescent="0.2">
      <c r="B28" s="3" t="s">
        <v>2</v>
      </c>
      <c r="C28" s="3" t="s">
        <v>9</v>
      </c>
      <c r="G28" s="6" t="e">
        <f>TEXT(WEEKDAY(H28,1),"TTTT,")</f>
        <v>#VALUE!</v>
      </c>
      <c r="H28" s="8" t="str">
        <f>IF(H26=0,"",H26+M28)</f>
        <v/>
      </c>
      <c r="I28" s="8"/>
      <c r="J28" s="8"/>
      <c r="L28" s="27">
        <v>11</v>
      </c>
      <c r="M28" s="43">
        <v>11</v>
      </c>
    </row>
    <row r="29" spans="2:15" s="3" customFormat="1" ht="24.95" customHeight="1" x14ac:dyDescent="0.2">
      <c r="B29" s="3" t="s">
        <v>2</v>
      </c>
      <c r="C29" s="3" t="s">
        <v>10</v>
      </c>
      <c r="G29" s="6" t="e">
        <f t="shared" ref="G29:G45" si="0">TEXT(WEEKDAY(H29,1),"TTTT,")</f>
        <v>#VALUE!</v>
      </c>
      <c r="H29" s="8" t="str">
        <f>IF(K5=K13,H28,IF(H26=0,"",H26+M29))</f>
        <v/>
      </c>
      <c r="I29" s="8"/>
      <c r="J29" s="8"/>
      <c r="L29" s="27">
        <v>7</v>
      </c>
      <c r="M29" s="43">
        <v>7</v>
      </c>
    </row>
    <row r="30" spans="2:15" s="3" customFormat="1" ht="24.95" customHeight="1" x14ac:dyDescent="0.2">
      <c r="B30" s="3" t="s">
        <v>2</v>
      </c>
      <c r="C30" s="3" t="s">
        <v>11</v>
      </c>
      <c r="G30" s="6" t="e">
        <f t="shared" si="0"/>
        <v>#VALUE!</v>
      </c>
      <c r="H30" s="8" t="str">
        <f>IF(K6=K13,H29,IF(K5=K13,IF(H26=0,"",H29+M30)-L29,IF(H26=0,"",H29+M30)))</f>
        <v/>
      </c>
      <c r="I30" s="8"/>
      <c r="J30" s="8"/>
      <c r="L30" s="27">
        <f>IF(K9=K13,5,19)</f>
        <v>19</v>
      </c>
      <c r="M30" s="43">
        <f>L30</f>
        <v>19</v>
      </c>
      <c r="O30" s="3" t="s">
        <v>12</v>
      </c>
    </row>
    <row r="31" spans="2:15" s="3" customFormat="1" ht="24.95" customHeight="1" x14ac:dyDescent="0.2">
      <c r="B31" s="3" t="s">
        <v>2</v>
      </c>
      <c r="C31" s="3" t="s">
        <v>13</v>
      </c>
      <c r="G31" s="6" t="e">
        <f t="shared" si="0"/>
        <v>#VALUE!</v>
      </c>
      <c r="H31" s="8" t="str">
        <f>IF(K6=K13,H30,IF(H26=0,"",H30+M31))</f>
        <v/>
      </c>
      <c r="I31" s="8"/>
      <c r="J31" s="8"/>
      <c r="L31" s="27">
        <v>3</v>
      </c>
      <c r="M31" s="43">
        <v>3</v>
      </c>
    </row>
    <row r="32" spans="2:15" s="3" customFormat="1" ht="24.95" customHeight="1" x14ac:dyDescent="0.2">
      <c r="B32" s="3" t="s">
        <v>2</v>
      </c>
      <c r="C32" s="3" t="s">
        <v>14</v>
      </c>
      <c r="G32" s="6" t="e">
        <f t="shared" si="0"/>
        <v>#VALUE!</v>
      </c>
      <c r="H32" s="8" t="str">
        <f>IF(K7=K13,H31,IF(H26=0,"",H31+M32))</f>
        <v/>
      </c>
      <c r="I32" s="8"/>
      <c r="J32" s="8"/>
      <c r="L32" s="27">
        <v>4</v>
      </c>
      <c r="M32" s="43">
        <v>4</v>
      </c>
      <c r="O32" s="3" t="s">
        <v>15</v>
      </c>
    </row>
    <row r="33" spans="2:16" s="3" customFormat="1" ht="24.95" customHeight="1" x14ac:dyDescent="0.2">
      <c r="B33" s="3" t="s">
        <v>2</v>
      </c>
      <c r="C33" s="3" t="s">
        <v>16</v>
      </c>
      <c r="G33" s="6" t="e">
        <f t="shared" si="0"/>
        <v>#VALUE!</v>
      </c>
      <c r="H33" s="8" t="str">
        <f>IF(K7=K13,H32,IF(H26=0,"",H32+M33))</f>
        <v/>
      </c>
      <c r="I33" s="8"/>
      <c r="J33" s="8"/>
      <c r="L33" s="27">
        <v>3</v>
      </c>
      <c r="M33" s="43">
        <v>3</v>
      </c>
    </row>
    <row r="34" spans="2:16" s="3" customFormat="1" ht="24.95" customHeight="1" x14ac:dyDescent="0.2">
      <c r="B34" s="3" t="s">
        <v>2</v>
      </c>
      <c r="C34" s="3" t="s">
        <v>17</v>
      </c>
      <c r="G34" s="6" t="e">
        <f t="shared" si="0"/>
        <v>#VALUE!</v>
      </c>
      <c r="H34" s="8" t="str">
        <f>IF(H26=0,"",H27+M34)</f>
        <v/>
      </c>
      <c r="I34" s="8"/>
      <c r="J34" s="8"/>
      <c r="L34" s="27">
        <f>IF(K9=K13,34,48)</f>
        <v>48</v>
      </c>
      <c r="M34" s="43">
        <f>L34</f>
        <v>48</v>
      </c>
      <c r="O34" s="46" t="s">
        <v>48</v>
      </c>
      <c r="P34" s="46"/>
    </row>
    <row r="35" spans="2:16" s="3" customFormat="1" ht="24.95" customHeight="1" x14ac:dyDescent="0.2">
      <c r="B35" s="3" t="s">
        <v>2</v>
      </c>
      <c r="C35" s="3" t="s">
        <v>18</v>
      </c>
      <c r="G35" s="6" t="e">
        <f t="shared" si="0"/>
        <v>#VALUE!</v>
      </c>
      <c r="H35" s="8" t="str">
        <f>IF(H26=0,"",H34+M35)</f>
        <v/>
      </c>
      <c r="I35" s="8"/>
      <c r="J35" s="8"/>
      <c r="L35" s="5">
        <v>6</v>
      </c>
      <c r="M35" s="5">
        <v>6</v>
      </c>
      <c r="O35" s="3" t="s">
        <v>19</v>
      </c>
    </row>
    <row r="36" spans="2:16" s="3" customFormat="1" ht="24.95" customHeight="1" x14ac:dyDescent="0.2">
      <c r="B36" s="3" t="s">
        <v>2</v>
      </c>
      <c r="C36" s="3" t="s">
        <v>20</v>
      </c>
      <c r="G36" s="6" t="e">
        <f t="shared" si="0"/>
        <v>#VALUE!</v>
      </c>
      <c r="H36" s="8" t="str">
        <f>IF(K8=K13,H35,IF(H26=0,"",H35+M36))</f>
        <v/>
      </c>
      <c r="I36" s="8"/>
      <c r="J36" s="8"/>
      <c r="L36" s="27">
        <v>1</v>
      </c>
      <c r="M36" s="43">
        <v>1</v>
      </c>
    </row>
    <row r="37" spans="2:16" s="3" customFormat="1" ht="24.95" customHeight="1" x14ac:dyDescent="0.2">
      <c r="B37" s="3" t="s">
        <v>2</v>
      </c>
      <c r="C37" s="3" t="s">
        <v>21</v>
      </c>
      <c r="G37" s="6" t="e">
        <f t="shared" si="0"/>
        <v>#VALUE!</v>
      </c>
      <c r="H37" s="8" t="str">
        <f>IF(K8=K13,H36,IF(H26=0,"",H36+M37))</f>
        <v/>
      </c>
      <c r="I37" s="8"/>
      <c r="J37" s="8"/>
      <c r="L37" s="27">
        <v>7</v>
      </c>
      <c r="M37" s="43">
        <v>7</v>
      </c>
    </row>
    <row r="38" spans="2:16" s="3" customFormat="1" ht="24.95" customHeight="1" x14ac:dyDescent="0.2">
      <c r="B38" s="3" t="s">
        <v>2</v>
      </c>
      <c r="C38" s="3" t="s">
        <v>22</v>
      </c>
      <c r="G38" s="6" t="e">
        <f t="shared" si="0"/>
        <v>#VALUE!</v>
      </c>
      <c r="H38" s="8" t="str">
        <f>IF(H26=0,"",H37+M38)</f>
        <v/>
      </c>
      <c r="I38" s="8"/>
      <c r="J38" s="8"/>
      <c r="L38" s="27">
        <v>20</v>
      </c>
      <c r="M38" s="43">
        <v>20</v>
      </c>
    </row>
    <row r="39" spans="2:16" s="3" customFormat="1" ht="24.95" customHeight="1" x14ac:dyDescent="0.2">
      <c r="B39" s="3" t="s">
        <v>2</v>
      </c>
      <c r="C39" s="3" t="s">
        <v>23</v>
      </c>
      <c r="G39" s="6" t="e">
        <f t="shared" si="0"/>
        <v>#VALUE!</v>
      </c>
      <c r="H39" s="8" t="str">
        <f>IF(H26=0,"",H38+M39)</f>
        <v/>
      </c>
      <c r="I39" s="8"/>
      <c r="J39" s="8"/>
      <c r="L39" s="27">
        <v>7</v>
      </c>
      <c r="M39" s="43">
        <v>7</v>
      </c>
    </row>
    <row r="40" spans="2:16" s="3" customFormat="1" ht="24.95" customHeight="1" x14ac:dyDescent="0.2">
      <c r="B40" s="3" t="s">
        <v>2</v>
      </c>
      <c r="C40" s="3" t="s">
        <v>24</v>
      </c>
      <c r="G40" s="6" t="e">
        <f t="shared" si="0"/>
        <v>#VALUE!</v>
      </c>
      <c r="H40" s="40" t="str">
        <f>IF(H26=0,"",H39+M40)</f>
        <v/>
      </c>
      <c r="I40" s="8"/>
      <c r="J40" s="8"/>
      <c r="K40" s="3" t="s">
        <v>25</v>
      </c>
      <c r="L40" s="27">
        <v>8</v>
      </c>
      <c r="M40" s="43">
        <v>8</v>
      </c>
      <c r="O40" s="3" t="s">
        <v>26</v>
      </c>
    </row>
    <row r="41" spans="2:16" s="3" customFormat="1" ht="24.95" customHeight="1" x14ac:dyDescent="0.2">
      <c r="B41" s="3" t="s">
        <v>2</v>
      </c>
      <c r="C41" s="3" t="s">
        <v>27</v>
      </c>
      <c r="G41" s="6" t="e">
        <f t="shared" si="0"/>
        <v>#VALUE!</v>
      </c>
      <c r="H41" s="8" t="str">
        <f>IF(H26=0,"",H40+M41)</f>
        <v/>
      </c>
      <c r="I41" s="39" t="str">
        <f>IFERROR(MATCH(H41,'BeKo-Termine'!B:B,0),"Keine BeKo-Sitzung")</f>
        <v>Keine BeKo-Sitzung</v>
      </c>
      <c r="L41" s="27">
        <v>17</v>
      </c>
      <c r="M41" s="43">
        <v>24</v>
      </c>
      <c r="O41" s="3" t="s">
        <v>28</v>
      </c>
    </row>
    <row r="42" spans="2:16" s="3" customFormat="1" ht="24.95" customHeight="1" x14ac:dyDescent="0.2">
      <c r="B42" s="3" t="s">
        <v>2</v>
      </c>
      <c r="C42" s="3" t="s">
        <v>29</v>
      </c>
      <c r="G42" s="6" t="e">
        <f t="shared" si="0"/>
        <v>#VALUE!</v>
      </c>
      <c r="H42" s="40" t="str">
        <f>IF(H26=0,"",H41+M42)</f>
        <v/>
      </c>
      <c r="I42" s="8"/>
      <c r="J42" s="8"/>
      <c r="L42" s="27">
        <v>4</v>
      </c>
      <c r="M42" s="43">
        <v>4</v>
      </c>
      <c r="O42" s="3" t="s">
        <v>26</v>
      </c>
    </row>
    <row r="43" spans="2:16" s="3" customFormat="1" ht="24.95" customHeight="1" x14ac:dyDescent="0.2">
      <c r="B43" s="3" t="s">
        <v>2</v>
      </c>
      <c r="C43" s="3" t="s">
        <v>30</v>
      </c>
      <c r="G43" s="6" t="e">
        <f t="shared" si="0"/>
        <v>#VALUE!</v>
      </c>
      <c r="H43" s="8" t="str">
        <f>IF(H26=0,"",H42+M43)</f>
        <v/>
      </c>
      <c r="I43" s="8"/>
      <c r="J43" s="8"/>
      <c r="L43" s="27">
        <v>21</v>
      </c>
      <c r="M43" s="43">
        <v>21</v>
      </c>
    </row>
    <row r="44" spans="2:16" s="3" customFormat="1" ht="24.95" customHeight="1" x14ac:dyDescent="0.2">
      <c r="B44" s="3" t="s">
        <v>2</v>
      </c>
      <c r="C44" s="3" t="s">
        <v>31</v>
      </c>
      <c r="G44" s="6" t="e">
        <f t="shared" si="0"/>
        <v>#VALUE!</v>
      </c>
      <c r="H44" s="8" t="str">
        <f>IF(H26=0,"",H43+M44)</f>
        <v/>
      </c>
      <c r="I44" s="8"/>
      <c r="J44" s="8"/>
      <c r="L44" s="27">
        <v>3</v>
      </c>
      <c r="M44" s="43">
        <v>3</v>
      </c>
    </row>
    <row r="45" spans="2:16" s="3" customFormat="1" ht="24.95" customHeight="1" x14ac:dyDescent="0.2">
      <c r="B45" s="3" t="s">
        <v>2</v>
      </c>
      <c r="C45" s="3" t="s">
        <v>32</v>
      </c>
      <c r="G45" s="6" t="e">
        <f t="shared" si="0"/>
        <v>#VALUE!</v>
      </c>
      <c r="H45" s="8" t="str">
        <f>IF(H26=0,"",H44+M45)</f>
        <v/>
      </c>
      <c r="I45" s="8"/>
      <c r="J45" s="8"/>
      <c r="L45" s="27">
        <v>14</v>
      </c>
      <c r="M45" s="43">
        <v>14</v>
      </c>
    </row>
  </sheetData>
  <sheetProtection sheet="1" selectLockedCells="1"/>
  <mergeCells count="19">
    <mergeCell ref="L2:N2"/>
    <mergeCell ref="B9:E9"/>
    <mergeCell ref="B4:E4"/>
    <mergeCell ref="B7:E7"/>
    <mergeCell ref="B10:E10"/>
    <mergeCell ref="B2:E2"/>
    <mergeCell ref="B5:D5"/>
    <mergeCell ref="B6:E6"/>
    <mergeCell ref="B8:D8"/>
    <mergeCell ref="G17:H17"/>
    <mergeCell ref="O34:P34"/>
    <mergeCell ref="B11:D11"/>
    <mergeCell ref="B12:E12"/>
    <mergeCell ref="B13:C13"/>
    <mergeCell ref="B14:C14"/>
    <mergeCell ref="B17:D17"/>
    <mergeCell ref="D14:E14"/>
    <mergeCell ref="C15:E15"/>
    <mergeCell ref="B16:D16"/>
  </mergeCells>
  <conditionalFormatting sqref="B29:M29">
    <cfRule type="expression" dxfId="35" priority="18">
      <formula>$K$5=$K$13</formula>
    </cfRule>
  </conditionalFormatting>
  <conditionalFormatting sqref="B36:M37">
    <cfRule type="expression" dxfId="34" priority="15">
      <formula>$K$8=$K$13</formula>
    </cfRule>
  </conditionalFormatting>
  <conditionalFormatting sqref="B30:P31">
    <cfRule type="expression" dxfId="33" priority="17">
      <formula>$K$6=$K$13</formula>
    </cfRule>
  </conditionalFormatting>
  <conditionalFormatting sqref="B32:P33">
    <cfRule type="expression" dxfId="32" priority="16">
      <formula>$K$7=$K$13</formula>
    </cfRule>
  </conditionalFormatting>
  <conditionalFormatting sqref="G24:G45">
    <cfRule type="expression" dxfId="31" priority="10">
      <formula>$H$26=0</formula>
    </cfRule>
  </conditionalFormatting>
  <conditionalFormatting sqref="G26">
    <cfRule type="containsText" dxfId="30" priority="20" operator="containsText" text="Mittwoch,">
      <formula>NOT(ISERROR(SEARCH("Mittwoch,",G26)))</formula>
    </cfRule>
  </conditionalFormatting>
  <conditionalFormatting sqref="G40">
    <cfRule type="notContainsText" dxfId="29" priority="4" operator="notContains" text="Dienstag">
      <formula>ISERROR(SEARCH("Dienstag",G40))</formula>
    </cfRule>
  </conditionalFormatting>
  <conditionalFormatting sqref="G41">
    <cfRule type="notContainsText" dxfId="28" priority="19" operator="notContains" text="Freitag,">
      <formula>ISERROR(SEARCH("Freitag,",G41))</formula>
    </cfRule>
  </conditionalFormatting>
  <conditionalFormatting sqref="G42">
    <cfRule type="notContainsText" dxfId="27" priority="23" operator="notContains" text="Dienstag,">
      <formula>ISERROR(SEARCH("Dienstag,",G42))</formula>
    </cfRule>
  </conditionalFormatting>
  <conditionalFormatting sqref="G40:H40">
    <cfRule type="expression" dxfId="26" priority="2">
      <formula>$H$26=""</formula>
    </cfRule>
  </conditionalFormatting>
  <conditionalFormatting sqref="G41:H41">
    <cfRule type="expression" dxfId="25" priority="11">
      <formula>$I$41="Keine BeKo-Sitzung"</formula>
    </cfRule>
  </conditionalFormatting>
  <conditionalFormatting sqref="H30">
    <cfRule type="expression" dxfId="24" priority="5">
      <formula>$H$26=""</formula>
    </cfRule>
  </conditionalFormatting>
  <conditionalFormatting sqref="H40">
    <cfRule type="expression" dxfId="23" priority="3">
      <formula>$G$40="Dienstag,"</formula>
    </cfRule>
  </conditionalFormatting>
  <conditionalFormatting sqref="H41:H42">
    <cfRule type="expression" dxfId="22" priority="6">
      <formula>$H$26=""</formula>
    </cfRule>
  </conditionalFormatting>
  <conditionalFormatting sqref="H42">
    <cfRule type="expression" dxfId="21" priority="7">
      <formula>$G$42="Dienstag,"</formula>
    </cfRule>
  </conditionalFormatting>
  <conditionalFormatting sqref="I41">
    <cfRule type="expression" dxfId="20" priority="1">
      <formula>$H$26=""</formula>
    </cfRule>
    <cfRule type="notContainsText" dxfId="19" priority="8" operator="notContains" text="Keine BeKo-Sitzung">
      <formula>ISERROR(SEARCH("Keine BeKo-Sitzung",I41))</formula>
    </cfRule>
  </conditionalFormatting>
  <dataValidations count="1">
    <dataValidation type="list" allowBlank="1" showInputMessage="1" showErrorMessage="1" sqref="K5:K9" xr:uid="{A466C73B-2B8E-46AA-ABBD-6FF1C30CC4EF}">
      <formula1>$K$12:$K$13</formula1>
    </dataValidation>
  </dataValidations>
  <pageMargins left="0.70866141732283472" right="0.70866141732283472" top="0.78740157480314965" bottom="0.78740157480314965" header="0.31496062992125984" footer="0.31496062992125984"/>
  <pageSetup paperSize="9" scale="59" orientation="portrait" blackAndWhite="1" r:id="rId1"/>
  <colBreaks count="1" manualBreakCount="1">
    <brk id="15" min="1" max="4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D91BB-07F8-4FF8-8464-9546F581D6A3}">
  <dimension ref="A1:P45"/>
  <sheetViews>
    <sheetView zoomScaleNormal="100" zoomScaleSheetLayoutView="100" workbookViewId="0">
      <selection activeCell="H45" sqref="H45"/>
    </sheetView>
  </sheetViews>
  <sheetFormatPr baseColWidth="10" defaultRowHeight="12.75" x14ac:dyDescent="0.2"/>
  <cols>
    <col min="1" max="1" width="2.140625" style="1" customWidth="1"/>
    <col min="2" max="2" width="3.5703125" style="1" customWidth="1"/>
    <col min="3" max="5" width="11.42578125" style="1"/>
    <col min="6" max="6" width="28.85546875" style="1" bestFit="1" customWidth="1"/>
    <col min="7" max="7" width="11.42578125" style="1"/>
    <col min="8" max="8" width="17.85546875" style="1" bestFit="1" customWidth="1"/>
    <col min="9" max="9" width="9.28515625" style="1" customWidth="1"/>
    <col min="10" max="10" width="3" style="1" customWidth="1"/>
    <col min="11" max="11" width="6.28515625" style="1" customWidth="1"/>
    <col min="12" max="12" width="13" style="1" customWidth="1"/>
    <col min="13" max="13" width="15.5703125" style="1" customWidth="1"/>
    <col min="14" max="14" width="3" style="1" customWidth="1"/>
    <col min="15" max="15" width="14" style="1" customWidth="1"/>
    <col min="16" max="16" width="64.42578125" style="1" customWidth="1"/>
    <col min="17" max="16384" width="11.42578125" style="1"/>
  </cols>
  <sheetData>
    <row r="1" spans="1:16" x14ac:dyDescent="0.2">
      <c r="A1" s="2"/>
    </row>
    <row r="2" spans="1:16" ht="56.25" customHeight="1" x14ac:dyDescent="0.2">
      <c r="B2" s="58" t="s">
        <v>110</v>
      </c>
      <c r="C2" s="58"/>
      <c r="D2" s="58"/>
      <c r="E2" s="58"/>
      <c r="L2" s="55"/>
      <c r="M2" s="55"/>
      <c r="N2" s="55"/>
    </row>
    <row r="3" spans="1:16" x14ac:dyDescent="0.2">
      <c r="F3" s="9"/>
      <c r="J3" s="24"/>
      <c r="K3" s="24"/>
      <c r="L3" s="24"/>
      <c r="M3" s="24"/>
    </row>
    <row r="4" spans="1:16" ht="21" customHeight="1" x14ac:dyDescent="0.2">
      <c r="B4" s="57" t="s">
        <v>33</v>
      </c>
      <c r="C4" s="57"/>
      <c r="D4" s="57"/>
      <c r="E4" s="57"/>
      <c r="F4" s="11"/>
      <c r="J4" s="22"/>
      <c r="K4" s="25" t="s">
        <v>39</v>
      </c>
      <c r="L4" s="3"/>
      <c r="M4" s="3"/>
      <c r="N4" s="22"/>
    </row>
    <row r="5" spans="1:16" ht="15" customHeight="1" x14ac:dyDescent="0.2">
      <c r="B5" s="47"/>
      <c r="C5" s="47"/>
      <c r="D5" s="47"/>
      <c r="E5" s="12"/>
      <c r="F5" s="13"/>
      <c r="J5" s="22"/>
      <c r="K5" s="42" t="s">
        <v>44</v>
      </c>
      <c r="L5" s="3" t="s">
        <v>10</v>
      </c>
      <c r="M5" s="3"/>
      <c r="N5" s="22"/>
    </row>
    <row r="6" spans="1:16" ht="15" customHeight="1" x14ac:dyDescent="0.2">
      <c r="B6" s="56"/>
      <c r="C6" s="56"/>
      <c r="D6" s="56"/>
      <c r="E6" s="56"/>
      <c r="F6" s="13"/>
      <c r="J6" s="22"/>
      <c r="K6" s="42" t="s">
        <v>44</v>
      </c>
      <c r="L6" s="3" t="s">
        <v>40</v>
      </c>
      <c r="M6" s="3"/>
      <c r="N6" s="22"/>
    </row>
    <row r="7" spans="1:16" ht="15" customHeight="1" x14ac:dyDescent="0.2">
      <c r="B7" s="57" t="s">
        <v>34</v>
      </c>
      <c r="C7" s="57"/>
      <c r="D7" s="57"/>
      <c r="E7" s="57"/>
      <c r="F7" s="13"/>
      <c r="J7" s="22"/>
      <c r="K7" s="42" t="s">
        <v>44</v>
      </c>
      <c r="L7" s="3" t="s">
        <v>41</v>
      </c>
      <c r="M7" s="3"/>
      <c r="N7" s="22"/>
    </row>
    <row r="8" spans="1:16" ht="15" customHeight="1" x14ac:dyDescent="0.2">
      <c r="B8" s="47"/>
      <c r="C8" s="47"/>
      <c r="D8" s="47"/>
      <c r="E8" s="12"/>
      <c r="F8" s="13"/>
      <c r="J8" s="22"/>
      <c r="K8" s="42" t="s">
        <v>44</v>
      </c>
      <c r="L8" s="3" t="s">
        <v>42</v>
      </c>
      <c r="M8" s="3"/>
      <c r="N8" s="22"/>
    </row>
    <row r="9" spans="1:16" ht="15" customHeight="1" x14ac:dyDescent="0.2">
      <c r="B9" s="56"/>
      <c r="C9" s="56"/>
      <c r="D9" s="56"/>
      <c r="E9" s="56"/>
      <c r="F9" s="10"/>
      <c r="J9" s="22"/>
      <c r="K9" s="42" t="s">
        <v>44</v>
      </c>
      <c r="L9" s="3" t="s">
        <v>43</v>
      </c>
      <c r="M9" s="3"/>
      <c r="N9" s="22"/>
    </row>
    <row r="10" spans="1:16" ht="15" customHeight="1" x14ac:dyDescent="0.2">
      <c r="B10" s="57" t="s">
        <v>35</v>
      </c>
      <c r="C10" s="57"/>
      <c r="D10" s="57"/>
      <c r="E10" s="57"/>
      <c r="F10" s="10"/>
      <c r="J10" s="23"/>
      <c r="K10" s="24"/>
      <c r="L10" s="24"/>
      <c r="M10" s="24"/>
      <c r="N10" s="22"/>
    </row>
    <row r="11" spans="1:16" ht="15" customHeight="1" x14ac:dyDescent="0.2">
      <c r="B11" s="47"/>
      <c r="C11" s="47"/>
      <c r="D11" s="47"/>
      <c r="E11" s="12"/>
      <c r="F11" s="14"/>
    </row>
    <row r="12" spans="1:16" ht="15" customHeight="1" x14ac:dyDescent="0.2">
      <c r="B12" s="48"/>
      <c r="C12" s="48"/>
      <c r="D12" s="48"/>
      <c r="E12" s="48"/>
      <c r="F12" s="10"/>
      <c r="K12" s="2" t="s">
        <v>44</v>
      </c>
    </row>
    <row r="13" spans="1:16" ht="15" customHeight="1" x14ac:dyDescent="0.2">
      <c r="B13" s="49" t="s">
        <v>36</v>
      </c>
      <c r="C13" s="49"/>
      <c r="D13" s="16"/>
      <c r="E13" s="16"/>
      <c r="F13" s="15"/>
      <c r="K13" s="2" t="s">
        <v>45</v>
      </c>
    </row>
    <row r="14" spans="1:16" ht="15" customHeight="1" x14ac:dyDescent="0.2">
      <c r="B14" s="50"/>
      <c r="C14" s="50"/>
      <c r="D14" s="52"/>
      <c r="E14" s="52"/>
      <c r="F14" s="16"/>
    </row>
    <row r="15" spans="1:16" ht="15" customHeight="1" x14ac:dyDescent="0.2">
      <c r="B15" s="17"/>
      <c r="C15" s="53"/>
      <c r="D15" s="53"/>
      <c r="E15" s="53"/>
      <c r="F15" s="15"/>
      <c r="P15" s="8"/>
    </row>
    <row r="16" spans="1:16" ht="15" customHeight="1" x14ac:dyDescent="0.2">
      <c r="B16" s="54" t="s">
        <v>37</v>
      </c>
      <c r="C16" s="54"/>
      <c r="D16" s="54"/>
      <c r="E16" s="18"/>
      <c r="G16" s="14" t="s">
        <v>38</v>
      </c>
    </row>
    <row r="17" spans="2:15" ht="15" customHeight="1" x14ac:dyDescent="0.2">
      <c r="B17" s="51"/>
      <c r="C17" s="51"/>
      <c r="D17" s="51"/>
      <c r="E17" s="18"/>
      <c r="G17" s="45"/>
      <c r="H17" s="45"/>
    </row>
    <row r="19" spans="2:15" ht="20.25" x14ac:dyDescent="0.2">
      <c r="B19" s="19"/>
      <c r="C19" s="20"/>
      <c r="D19" s="20"/>
      <c r="E19" s="20"/>
      <c r="F19" s="21"/>
      <c r="G19" s="21"/>
      <c r="H19" s="21"/>
      <c r="I19" s="26"/>
    </row>
    <row r="22" spans="2:15" x14ac:dyDescent="0.2">
      <c r="B22" s="1" t="s">
        <v>0</v>
      </c>
      <c r="L22" s="28" t="s">
        <v>46</v>
      </c>
      <c r="M22" s="28" t="s">
        <v>47</v>
      </c>
      <c r="O22" s="1" t="s">
        <v>1</v>
      </c>
    </row>
    <row r="24" spans="2:15" s="3" customFormat="1" ht="24.95" customHeight="1" x14ac:dyDescent="0.2">
      <c r="B24" s="3" t="s">
        <v>2</v>
      </c>
      <c r="C24" s="3" t="s">
        <v>3</v>
      </c>
      <c r="F24" s="3" t="s">
        <v>4</v>
      </c>
      <c r="G24" s="6" t="e">
        <f>TEXT(WEEKDAY(H24,1),"TTTT,")</f>
        <v>#VALUE!</v>
      </c>
      <c r="H24" s="8" t="e">
        <f>IF($H$26=0,"",H25+M24)</f>
        <v>#VALUE!</v>
      </c>
      <c r="I24" s="8"/>
      <c r="J24" s="8"/>
      <c r="K24" s="4"/>
      <c r="L24" s="27">
        <v>-2</v>
      </c>
      <c r="M24" s="43">
        <v>-2</v>
      </c>
    </row>
    <row r="25" spans="2:15" s="3" customFormat="1" ht="24.95" customHeight="1" x14ac:dyDescent="0.2">
      <c r="B25" s="3" t="s">
        <v>2</v>
      </c>
      <c r="C25" s="3" t="s">
        <v>5</v>
      </c>
      <c r="F25" s="3" t="s">
        <v>4</v>
      </c>
      <c r="G25" s="6" t="e">
        <f>TEXT(WEEKDAY(H25,1),"TTTT,")</f>
        <v>#VALUE!</v>
      </c>
      <c r="H25" s="8" t="e">
        <f>IF(H26=0,"",H26+M25)</f>
        <v>#VALUE!</v>
      </c>
      <c r="I25" s="8"/>
      <c r="J25" s="8"/>
      <c r="K25" s="4"/>
      <c r="L25" s="27">
        <v>-13</v>
      </c>
      <c r="M25" s="43">
        <v>-13</v>
      </c>
    </row>
    <row r="26" spans="2:15" s="3" customFormat="1" ht="24.95" customHeight="1" x14ac:dyDescent="0.2">
      <c r="B26" s="3" t="s">
        <v>2</v>
      </c>
      <c r="C26" s="3" t="s">
        <v>6</v>
      </c>
      <c r="F26" s="3" t="s">
        <v>4</v>
      </c>
      <c r="G26" s="7" t="e">
        <f>TEXT(WEEKDAY(H26,1),"TTTT,")</f>
        <v>#VALUE!</v>
      </c>
      <c r="H26" s="44" t="str">
        <f>IF(H45=0,"",H34-M33)</f>
        <v/>
      </c>
      <c r="I26" s="1"/>
      <c r="J26" s="8"/>
      <c r="K26" s="4"/>
      <c r="L26" s="27">
        <v>0</v>
      </c>
      <c r="M26" s="43">
        <v>0</v>
      </c>
      <c r="O26" s="3" t="s">
        <v>7</v>
      </c>
    </row>
    <row r="27" spans="2:15" s="3" customFormat="1" ht="24.95" customHeight="1" x14ac:dyDescent="0.2">
      <c r="B27" s="3" t="s">
        <v>2</v>
      </c>
      <c r="C27" s="3" t="s">
        <v>8</v>
      </c>
      <c r="G27" s="6" t="e">
        <f>TEXT(WEEKDAY(H27,1),"TTTT,")</f>
        <v>#VALUE!</v>
      </c>
      <c r="H27" s="8" t="e">
        <f>IF(H26=0,"",H26+M26)</f>
        <v>#VALUE!</v>
      </c>
      <c r="I27" s="8"/>
      <c r="J27" s="8"/>
      <c r="L27" s="27">
        <v>11</v>
      </c>
      <c r="M27" s="43">
        <v>11</v>
      </c>
    </row>
    <row r="28" spans="2:15" s="3" customFormat="1" ht="24.95" customHeight="1" x14ac:dyDescent="0.2">
      <c r="B28" s="3" t="s">
        <v>2</v>
      </c>
      <c r="C28" s="3" t="s">
        <v>9</v>
      </c>
      <c r="G28" s="6" t="e">
        <f>TEXT(WEEKDAY(H28,1),"TTTT,")</f>
        <v>#VALUE!</v>
      </c>
      <c r="H28" s="8" t="e">
        <f>IF(H26=0,"",H26+M27)</f>
        <v>#VALUE!</v>
      </c>
      <c r="I28" s="8"/>
      <c r="J28" s="8"/>
      <c r="L28" s="27">
        <v>7</v>
      </c>
      <c r="M28" s="43">
        <v>7</v>
      </c>
    </row>
    <row r="29" spans="2:15" s="3" customFormat="1" ht="24.95" customHeight="1" x14ac:dyDescent="0.2">
      <c r="B29" s="3" t="s">
        <v>2</v>
      </c>
      <c r="C29" s="3" t="s">
        <v>10</v>
      </c>
      <c r="G29" s="6" t="e">
        <f t="shared" ref="G29:G45" si="0">TEXT(WEEKDAY(H29,1),"TTTT,")</f>
        <v>#VALUE!</v>
      </c>
      <c r="H29" s="8" t="e">
        <f>IF(K5=K13,H28,IF(H26=0,"",H26+M28))</f>
        <v>#VALUE!</v>
      </c>
      <c r="I29" s="8"/>
      <c r="J29" s="8"/>
      <c r="L29" s="27">
        <f>IF(K9=K13,5,19)</f>
        <v>19</v>
      </c>
      <c r="M29" s="43">
        <f>L29</f>
        <v>19</v>
      </c>
    </row>
    <row r="30" spans="2:15" s="3" customFormat="1" ht="24.95" customHeight="1" x14ac:dyDescent="0.2">
      <c r="B30" s="3" t="s">
        <v>2</v>
      </c>
      <c r="C30" s="3" t="s">
        <v>11</v>
      </c>
      <c r="G30" s="6" t="e">
        <f t="shared" si="0"/>
        <v>#VALUE!</v>
      </c>
      <c r="H30" s="8" t="e">
        <f>IF(K6=K13,H29,IF(K5=K13,IF(H26=0,"",H29+M29)-L28,IF(H26=0,"",H29+M29)))</f>
        <v>#VALUE!</v>
      </c>
      <c r="I30" s="8"/>
      <c r="J30" s="8"/>
      <c r="L30" s="27">
        <v>3</v>
      </c>
      <c r="M30" s="43">
        <v>3</v>
      </c>
      <c r="O30" s="3" t="s">
        <v>12</v>
      </c>
    </row>
    <row r="31" spans="2:15" s="3" customFormat="1" ht="24.95" customHeight="1" x14ac:dyDescent="0.2">
      <c r="B31" s="3" t="s">
        <v>2</v>
      </c>
      <c r="C31" s="3" t="s">
        <v>13</v>
      </c>
      <c r="G31" s="6" t="e">
        <f t="shared" si="0"/>
        <v>#VALUE!</v>
      </c>
      <c r="H31" s="8" t="e">
        <f>IF(K6=K13,H30,IF(H26=0,"",H30+M30))</f>
        <v>#VALUE!</v>
      </c>
      <c r="I31" s="8"/>
      <c r="J31" s="8"/>
      <c r="L31" s="27">
        <v>4</v>
      </c>
      <c r="M31" s="43">
        <v>4</v>
      </c>
    </row>
    <row r="32" spans="2:15" s="3" customFormat="1" ht="24.95" customHeight="1" x14ac:dyDescent="0.2">
      <c r="B32" s="3" t="s">
        <v>2</v>
      </c>
      <c r="C32" s="3" t="s">
        <v>14</v>
      </c>
      <c r="G32" s="6" t="e">
        <f t="shared" si="0"/>
        <v>#VALUE!</v>
      </c>
      <c r="H32" s="8" t="e">
        <f>IF(K7=K13,H31,IF(H26=0,"",H31+M31))</f>
        <v>#VALUE!</v>
      </c>
      <c r="I32" s="8"/>
      <c r="J32" s="8"/>
      <c r="L32" s="27">
        <v>3</v>
      </c>
      <c r="M32" s="43">
        <v>3</v>
      </c>
      <c r="O32" s="3" t="s">
        <v>15</v>
      </c>
    </row>
    <row r="33" spans="2:16" s="3" customFormat="1" ht="24.95" customHeight="1" x14ac:dyDescent="0.2">
      <c r="B33" s="3" t="s">
        <v>2</v>
      </c>
      <c r="C33" s="3" t="s">
        <v>16</v>
      </c>
      <c r="G33" s="6" t="e">
        <f t="shared" si="0"/>
        <v>#VALUE!</v>
      </c>
      <c r="H33" s="8" t="e">
        <f>IF(K7=K13,H34,IF(H26=0,"",H34-M34))</f>
        <v>#VALUE!</v>
      </c>
      <c r="I33" s="8"/>
      <c r="J33" s="8"/>
      <c r="L33" s="27">
        <f>IF(K9=K13,34,48)</f>
        <v>48</v>
      </c>
      <c r="M33" s="43">
        <f>L33</f>
        <v>48</v>
      </c>
      <c r="O33" s="46" t="s">
        <v>48</v>
      </c>
      <c r="P33" s="46"/>
    </row>
    <row r="34" spans="2:16" s="3" customFormat="1" ht="24.95" customHeight="1" x14ac:dyDescent="0.2">
      <c r="B34" s="3" t="s">
        <v>2</v>
      </c>
      <c r="C34" s="3" t="s">
        <v>17</v>
      </c>
      <c r="G34" s="6" t="e">
        <f t="shared" si="0"/>
        <v>#VALUE!</v>
      </c>
      <c r="H34" s="8" t="str">
        <f>IF(H45=0,"",H35-M34)</f>
        <v/>
      </c>
      <c r="I34" s="8"/>
      <c r="J34" s="8"/>
      <c r="L34" s="5">
        <v>6</v>
      </c>
      <c r="M34" s="5">
        <v>6</v>
      </c>
    </row>
    <row r="35" spans="2:16" s="3" customFormat="1" ht="24.95" customHeight="1" x14ac:dyDescent="0.2">
      <c r="B35" s="3" t="s">
        <v>2</v>
      </c>
      <c r="C35" s="3" t="s">
        <v>18</v>
      </c>
      <c r="G35" s="6" t="e">
        <f t="shared" si="0"/>
        <v>#VALUE!</v>
      </c>
      <c r="H35" s="8" t="str">
        <f>IF(K8=K13,H36,IF(H45=0,"",H36-M35))</f>
        <v/>
      </c>
      <c r="I35" s="8"/>
      <c r="J35" s="8"/>
      <c r="L35" s="27">
        <v>1</v>
      </c>
      <c r="M35" s="43">
        <v>1</v>
      </c>
      <c r="O35" s="3" t="s">
        <v>19</v>
      </c>
    </row>
    <row r="36" spans="2:16" s="3" customFormat="1" ht="24.95" customHeight="1" x14ac:dyDescent="0.2">
      <c r="B36" s="3" t="s">
        <v>2</v>
      </c>
      <c r="C36" s="3" t="s">
        <v>20</v>
      </c>
      <c r="G36" s="6" t="e">
        <f t="shared" si="0"/>
        <v>#VALUE!</v>
      </c>
      <c r="H36" s="8" t="str">
        <f>IF(K8=K13,H37,IF(H45=0,"",H37-M36))</f>
        <v/>
      </c>
      <c r="I36" s="8"/>
      <c r="J36" s="8"/>
      <c r="L36" s="27">
        <v>7</v>
      </c>
      <c r="M36" s="43">
        <v>7</v>
      </c>
    </row>
    <row r="37" spans="2:16" s="3" customFormat="1" ht="24.95" customHeight="1" x14ac:dyDescent="0.2">
      <c r="B37" s="3" t="s">
        <v>2</v>
      </c>
      <c r="C37" s="3" t="s">
        <v>21</v>
      </c>
      <c r="G37" s="6" t="e">
        <f t="shared" si="0"/>
        <v>#VALUE!</v>
      </c>
      <c r="H37" s="8" t="str">
        <f>IF(H45=0,"",H38-M37)</f>
        <v/>
      </c>
      <c r="I37" s="8"/>
      <c r="J37" s="8"/>
      <c r="L37" s="27">
        <v>20</v>
      </c>
      <c r="M37" s="43">
        <v>20</v>
      </c>
    </row>
    <row r="38" spans="2:16" s="3" customFormat="1" ht="24.95" customHeight="1" x14ac:dyDescent="0.2">
      <c r="B38" s="3" t="s">
        <v>2</v>
      </c>
      <c r="C38" s="3" t="s">
        <v>22</v>
      </c>
      <c r="G38" s="6" t="e">
        <f t="shared" si="0"/>
        <v>#VALUE!</v>
      </c>
      <c r="H38" s="8" t="str">
        <f>IF(H45=0,"",H39-M38)</f>
        <v/>
      </c>
      <c r="I38" s="8"/>
      <c r="J38" s="8"/>
      <c r="L38" s="27">
        <v>7</v>
      </c>
      <c r="M38" s="43">
        <v>7</v>
      </c>
    </row>
    <row r="39" spans="2:16" s="3" customFormat="1" ht="24.95" customHeight="1" x14ac:dyDescent="0.2">
      <c r="B39" s="3" t="s">
        <v>2</v>
      </c>
      <c r="C39" s="3" t="s">
        <v>23</v>
      </c>
      <c r="G39" s="6" t="e">
        <f t="shared" si="0"/>
        <v>#VALUE!</v>
      </c>
      <c r="H39" s="8" t="str">
        <f>IF(H45=0,"",H40-M39)</f>
        <v/>
      </c>
      <c r="I39" s="8"/>
      <c r="J39" s="8"/>
      <c r="L39" s="27">
        <v>8</v>
      </c>
      <c r="M39" s="43">
        <v>8</v>
      </c>
    </row>
    <row r="40" spans="2:16" s="3" customFormat="1" ht="24.95" customHeight="1" x14ac:dyDescent="0.2">
      <c r="B40" s="3" t="s">
        <v>2</v>
      </c>
      <c r="C40" s="3" t="s">
        <v>24</v>
      </c>
      <c r="G40" s="6" t="e">
        <f t="shared" si="0"/>
        <v>#VALUE!</v>
      </c>
      <c r="H40" s="40" t="str">
        <f>IF(H45=0,"",H41-M40)</f>
        <v/>
      </c>
      <c r="I40" s="8"/>
      <c r="J40" s="8"/>
      <c r="K40" s="3" t="s">
        <v>25</v>
      </c>
      <c r="L40" s="27">
        <v>17</v>
      </c>
      <c r="M40" s="43">
        <v>24</v>
      </c>
      <c r="O40" s="3" t="s">
        <v>26</v>
      </c>
    </row>
    <row r="41" spans="2:16" s="3" customFormat="1" ht="24.95" customHeight="1" x14ac:dyDescent="0.2">
      <c r="B41" s="3" t="s">
        <v>2</v>
      </c>
      <c r="C41" s="3" t="s">
        <v>27</v>
      </c>
      <c r="G41" s="6" t="e">
        <f t="shared" si="0"/>
        <v>#VALUE!</v>
      </c>
      <c r="H41" s="8" t="str">
        <f>IF(H45=0,"",H42-M41)</f>
        <v/>
      </c>
      <c r="I41" s="39" t="str">
        <f>IFERROR(MATCH(H41,'BeKo-Termine'!B:B,0),"Keine BeKo-Sitzung")</f>
        <v>Keine BeKo-Sitzung</v>
      </c>
      <c r="L41" s="27">
        <v>4</v>
      </c>
      <c r="M41" s="43">
        <v>4</v>
      </c>
      <c r="O41" s="3" t="s">
        <v>28</v>
      </c>
    </row>
    <row r="42" spans="2:16" s="3" customFormat="1" ht="24.95" customHeight="1" x14ac:dyDescent="0.2">
      <c r="B42" s="3" t="s">
        <v>2</v>
      </c>
      <c r="C42" s="3" t="s">
        <v>29</v>
      </c>
      <c r="G42" s="6" t="e">
        <f t="shared" si="0"/>
        <v>#VALUE!</v>
      </c>
      <c r="H42" s="40" t="str">
        <f>IF(H45=0,"",H43-M42)</f>
        <v/>
      </c>
      <c r="I42" s="8"/>
      <c r="J42" s="8"/>
      <c r="L42" s="27">
        <v>21</v>
      </c>
      <c r="M42" s="43">
        <v>21</v>
      </c>
      <c r="O42" s="3" t="s">
        <v>26</v>
      </c>
    </row>
    <row r="43" spans="2:16" s="3" customFormat="1" ht="24.95" customHeight="1" x14ac:dyDescent="0.2">
      <c r="B43" s="3" t="s">
        <v>2</v>
      </c>
      <c r="C43" s="3" t="s">
        <v>30</v>
      </c>
      <c r="G43" s="6" t="e">
        <f t="shared" si="0"/>
        <v>#VALUE!</v>
      </c>
      <c r="H43" s="8" t="str">
        <f>IF(H45=0,"",H44-M43)</f>
        <v/>
      </c>
      <c r="I43" s="8"/>
      <c r="J43" s="8"/>
      <c r="L43" s="27">
        <v>3</v>
      </c>
      <c r="M43" s="43">
        <v>3</v>
      </c>
    </row>
    <row r="44" spans="2:16" s="3" customFormat="1" ht="24.95" customHeight="1" x14ac:dyDescent="0.2">
      <c r="B44" s="3" t="s">
        <v>2</v>
      </c>
      <c r="C44" s="3" t="s">
        <v>31</v>
      </c>
      <c r="G44" s="6" t="e">
        <f t="shared" si="0"/>
        <v>#VALUE!</v>
      </c>
      <c r="H44" s="8" t="str">
        <f>IF(H45=0,"",H45-M44)</f>
        <v/>
      </c>
      <c r="I44" s="8"/>
      <c r="J44" s="8"/>
      <c r="L44" s="27">
        <v>14</v>
      </c>
      <c r="M44" s="43">
        <v>14</v>
      </c>
    </row>
    <row r="45" spans="2:16" s="3" customFormat="1" ht="24.95" customHeight="1" x14ac:dyDescent="0.2">
      <c r="B45" s="3" t="s">
        <v>2</v>
      </c>
      <c r="C45" s="3" t="s">
        <v>32</v>
      </c>
      <c r="G45" s="6" t="str">
        <f t="shared" si="0"/>
        <v>Samstag,</v>
      </c>
      <c r="H45" s="41"/>
      <c r="I45" s="8"/>
      <c r="J45" s="8"/>
    </row>
  </sheetData>
  <sheetProtection sheet="1" selectLockedCells="1"/>
  <mergeCells count="19">
    <mergeCell ref="O33:P33"/>
    <mergeCell ref="B14:C14"/>
    <mergeCell ref="D14:E14"/>
    <mergeCell ref="C15:E15"/>
    <mergeCell ref="B16:D16"/>
    <mergeCell ref="B17:D17"/>
    <mergeCell ref="G17:H17"/>
    <mergeCell ref="B13:C13"/>
    <mergeCell ref="B2:E2"/>
    <mergeCell ref="L2:N2"/>
    <mergeCell ref="B4:E4"/>
    <mergeCell ref="B5:D5"/>
    <mergeCell ref="B6:E6"/>
    <mergeCell ref="B7:E7"/>
    <mergeCell ref="B8:D8"/>
    <mergeCell ref="B9:E9"/>
    <mergeCell ref="B10:E10"/>
    <mergeCell ref="B11:D11"/>
    <mergeCell ref="B12:E12"/>
  </mergeCells>
  <conditionalFormatting sqref="B29:K29 L28:M28">
    <cfRule type="expression" dxfId="18" priority="17">
      <formula>$K$5=$K$13</formula>
    </cfRule>
  </conditionalFormatting>
  <conditionalFormatting sqref="B30:K31 L29:M30 N30:P31">
    <cfRule type="expression" dxfId="17" priority="16">
      <formula>$K$6=$K$13</formula>
    </cfRule>
  </conditionalFormatting>
  <conditionalFormatting sqref="B32:K33 L31:M32 N32:P33">
    <cfRule type="expression" dxfId="16" priority="15">
      <formula>$K$7=$K$13</formula>
    </cfRule>
  </conditionalFormatting>
  <conditionalFormatting sqref="B36:K37 L35:M36">
    <cfRule type="expression" dxfId="15" priority="14">
      <formula>$K$8=$K$13</formula>
    </cfRule>
  </conditionalFormatting>
  <conditionalFormatting sqref="G24:G45">
    <cfRule type="expression" dxfId="14" priority="12">
      <formula>$H$26=0</formula>
    </cfRule>
  </conditionalFormatting>
  <conditionalFormatting sqref="G26">
    <cfRule type="containsText" dxfId="13" priority="19" operator="containsText" text="Mittwoch,">
      <formula>NOT(ISERROR(SEARCH("Mittwoch,",G26)))</formula>
    </cfRule>
  </conditionalFormatting>
  <conditionalFormatting sqref="G40">
    <cfRule type="notContainsText" dxfId="12" priority="7" operator="notContains" text="Dienstag">
      <formula>ISERROR(SEARCH("Dienstag",G40))</formula>
    </cfRule>
  </conditionalFormatting>
  <conditionalFormatting sqref="G41">
    <cfRule type="notContainsText" dxfId="11" priority="18" operator="notContains" text="Freitag,">
      <formula>ISERROR(SEARCH("Freitag,",G41))</formula>
    </cfRule>
  </conditionalFormatting>
  <conditionalFormatting sqref="G42">
    <cfRule type="notContainsText" dxfId="10" priority="20" operator="notContains" text="Dienstag,">
      <formula>ISERROR(SEARCH("Dienstag,",G42))</formula>
    </cfRule>
  </conditionalFormatting>
  <conditionalFormatting sqref="G24:H44 G45">
    <cfRule type="expression" dxfId="9" priority="1">
      <formula>$H$45=""</formula>
    </cfRule>
  </conditionalFormatting>
  <conditionalFormatting sqref="G40:H40">
    <cfRule type="expression" dxfId="8" priority="5">
      <formula>$H$26=""</formula>
    </cfRule>
  </conditionalFormatting>
  <conditionalFormatting sqref="G41:H41">
    <cfRule type="expression" dxfId="7" priority="13">
      <formula>$I$41="Keine BeKo-Sitzung"</formula>
    </cfRule>
  </conditionalFormatting>
  <conditionalFormatting sqref="H26">
    <cfRule type="expression" dxfId="6" priority="3">
      <formula>$G$26="Mittwoch,"</formula>
    </cfRule>
  </conditionalFormatting>
  <conditionalFormatting sqref="H30">
    <cfRule type="expression" dxfId="5" priority="8">
      <formula>$H$26=""</formula>
    </cfRule>
  </conditionalFormatting>
  <conditionalFormatting sqref="H40">
    <cfRule type="expression" dxfId="4" priority="6">
      <formula>$G$40="Dienstag,"</formula>
    </cfRule>
  </conditionalFormatting>
  <conditionalFormatting sqref="H41:H42">
    <cfRule type="expression" dxfId="3" priority="9">
      <formula>$H$26=""</formula>
    </cfRule>
  </conditionalFormatting>
  <conditionalFormatting sqref="H42">
    <cfRule type="expression" dxfId="2" priority="10">
      <formula>$G$42="Dienstag,"</formula>
    </cfRule>
  </conditionalFormatting>
  <conditionalFormatting sqref="I41">
    <cfRule type="expression" dxfId="1" priority="4">
      <formula>$H$26=""</formula>
    </cfRule>
    <cfRule type="notContainsText" dxfId="0" priority="11" operator="notContains" text="Keine BeKo-Sitzung">
      <formula>ISERROR(SEARCH("Keine BeKo-Sitzung",I41))</formula>
    </cfRule>
  </conditionalFormatting>
  <dataValidations count="1">
    <dataValidation type="list" allowBlank="1" showInputMessage="1" showErrorMessage="1" sqref="K5:K9" xr:uid="{2465C05D-E625-43EA-BCB3-C2616D2FBB13}">
      <formula1>$K$12:$K$13</formula1>
    </dataValidation>
  </dataValidations>
  <pageMargins left="0.70866141732283472" right="0.70866141732283472" top="0.78740157480314965" bottom="0.78740157480314965" header="0.31496062992125984" footer="0.31496062992125984"/>
  <pageSetup paperSize="9" scale="59" orientation="portrait" blackAndWhite="1" r:id="rId1"/>
  <colBreaks count="1" manualBreakCount="1">
    <brk id="15" min="1" max="4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18843-0214-4F63-911D-79554AB97AF1}">
  <sheetPr codeName="Tabelle2"/>
  <dimension ref="A1:F54"/>
  <sheetViews>
    <sheetView zoomScale="145" zoomScaleNormal="145" workbookViewId="0">
      <selection activeCell="J50" sqref="J50"/>
    </sheetView>
  </sheetViews>
  <sheetFormatPr baseColWidth="10" defaultRowHeight="12.75" x14ac:dyDescent="0.2"/>
  <cols>
    <col min="2" max="2" width="14.28515625" customWidth="1"/>
    <col min="3" max="3" width="12" customWidth="1"/>
    <col min="4" max="4" width="21.5703125" customWidth="1"/>
    <col min="5" max="5" width="21" customWidth="1"/>
  </cols>
  <sheetData>
    <row r="1" spans="1:6" ht="18.75" x14ac:dyDescent="0.3">
      <c r="A1" s="61" t="s">
        <v>81</v>
      </c>
      <c r="B1" s="61"/>
      <c r="C1" s="61"/>
      <c r="D1" s="61"/>
      <c r="E1" s="61"/>
      <c r="F1" s="61"/>
    </row>
    <row r="2" spans="1:6" ht="18" x14ac:dyDescent="0.2">
      <c r="A2" s="62" t="s">
        <v>50</v>
      </c>
      <c r="B2" s="63"/>
      <c r="C2" s="63"/>
      <c r="D2" s="63"/>
      <c r="E2" s="64"/>
      <c r="F2" s="29"/>
    </row>
    <row r="3" spans="1:6" ht="24" customHeight="1" x14ac:dyDescent="0.2">
      <c r="A3" s="59" t="s">
        <v>51</v>
      </c>
      <c r="B3" s="60"/>
      <c r="C3" s="37" t="s">
        <v>52</v>
      </c>
      <c r="D3" s="30" t="s">
        <v>53</v>
      </c>
      <c r="E3" s="31" t="s">
        <v>54</v>
      </c>
      <c r="F3" s="29"/>
    </row>
    <row r="4" spans="1:6" ht="14.1" customHeight="1" x14ac:dyDescent="0.2">
      <c r="A4" s="32" t="s">
        <v>82</v>
      </c>
      <c r="B4" s="33">
        <v>45317</v>
      </c>
      <c r="C4" s="38" t="s">
        <v>56</v>
      </c>
      <c r="D4" s="36" t="s">
        <v>84</v>
      </c>
      <c r="E4" s="35" t="s">
        <v>97</v>
      </c>
      <c r="F4" s="29"/>
    </row>
    <row r="5" spans="1:6" ht="14.1" customHeight="1" x14ac:dyDescent="0.2">
      <c r="A5" s="32" t="s">
        <v>55</v>
      </c>
      <c r="B5" s="33">
        <v>45338</v>
      </c>
      <c r="C5" s="38" t="s">
        <v>56</v>
      </c>
      <c r="D5" s="36" t="s">
        <v>85</v>
      </c>
      <c r="E5" s="35" t="s">
        <v>98</v>
      </c>
      <c r="F5" s="29"/>
    </row>
    <row r="6" spans="1:6" ht="14.1" customHeight="1" x14ac:dyDescent="0.2">
      <c r="A6" s="32" t="s">
        <v>55</v>
      </c>
      <c r="B6" s="33">
        <v>45373</v>
      </c>
      <c r="C6" s="38" t="s">
        <v>56</v>
      </c>
      <c r="D6" s="36" t="s">
        <v>86</v>
      </c>
      <c r="E6" s="35" t="s">
        <v>99</v>
      </c>
      <c r="F6" s="29"/>
    </row>
    <row r="7" spans="1:6" ht="14.1" customHeight="1" x14ac:dyDescent="0.2">
      <c r="A7" s="32" t="s">
        <v>55</v>
      </c>
      <c r="B7" s="33">
        <v>45408</v>
      </c>
      <c r="C7" s="38" t="s">
        <v>56</v>
      </c>
      <c r="D7" s="36" t="s">
        <v>87</v>
      </c>
      <c r="E7" s="35" t="s">
        <v>100</v>
      </c>
      <c r="F7" s="29"/>
    </row>
    <row r="8" spans="1:6" ht="14.1" customHeight="1" x14ac:dyDescent="0.2">
      <c r="A8" s="32" t="s">
        <v>55</v>
      </c>
      <c r="B8" s="33">
        <v>45436</v>
      </c>
      <c r="C8" s="38" t="s">
        <v>56</v>
      </c>
      <c r="D8" s="36" t="s">
        <v>88</v>
      </c>
      <c r="E8" s="35" t="s">
        <v>101</v>
      </c>
      <c r="F8" s="29"/>
    </row>
    <row r="9" spans="1:6" ht="14.1" customHeight="1" x14ac:dyDescent="0.2">
      <c r="A9" s="32" t="s">
        <v>55</v>
      </c>
      <c r="B9" s="33">
        <v>45457</v>
      </c>
      <c r="C9" s="38" t="s">
        <v>56</v>
      </c>
      <c r="D9" s="36" t="s">
        <v>89</v>
      </c>
      <c r="E9" s="35" t="s">
        <v>102</v>
      </c>
      <c r="F9" s="29"/>
    </row>
    <row r="10" spans="1:6" ht="14.1" customHeight="1" x14ac:dyDescent="0.2">
      <c r="A10" s="32" t="s">
        <v>55</v>
      </c>
      <c r="B10" s="33">
        <v>45478</v>
      </c>
      <c r="C10" s="38" t="s">
        <v>56</v>
      </c>
      <c r="D10" s="36" t="s">
        <v>90</v>
      </c>
      <c r="E10" s="35" t="s">
        <v>103</v>
      </c>
      <c r="F10" s="29"/>
    </row>
    <row r="11" spans="1:6" ht="14.1" customHeight="1" x14ac:dyDescent="0.2">
      <c r="A11" s="32" t="s">
        <v>55</v>
      </c>
      <c r="B11" s="33">
        <v>45520</v>
      </c>
      <c r="C11" s="38" t="s">
        <v>56</v>
      </c>
      <c r="D11" s="36" t="s">
        <v>91</v>
      </c>
      <c r="E11" s="35" t="s">
        <v>104</v>
      </c>
      <c r="F11" s="29"/>
    </row>
    <row r="12" spans="1:6" ht="14.1" customHeight="1" x14ac:dyDescent="0.2">
      <c r="A12" s="32" t="s">
        <v>55</v>
      </c>
      <c r="B12" s="33">
        <v>45555</v>
      </c>
      <c r="C12" s="38" t="s">
        <v>56</v>
      </c>
      <c r="D12" s="36" t="s">
        <v>92</v>
      </c>
      <c r="E12" s="35" t="s">
        <v>105</v>
      </c>
      <c r="F12" s="29"/>
    </row>
    <row r="13" spans="1:6" ht="14.1" customHeight="1" x14ac:dyDescent="0.2">
      <c r="A13" s="32" t="s">
        <v>55</v>
      </c>
      <c r="B13" s="33">
        <v>45590</v>
      </c>
      <c r="C13" s="38" t="s">
        <v>56</v>
      </c>
      <c r="D13" s="36" t="s">
        <v>93</v>
      </c>
      <c r="E13" s="35" t="s">
        <v>106</v>
      </c>
      <c r="F13" s="29"/>
    </row>
    <row r="14" spans="1:6" ht="14.1" customHeight="1" x14ac:dyDescent="0.2">
      <c r="A14" s="32" t="s">
        <v>55</v>
      </c>
      <c r="B14" s="33">
        <v>45611</v>
      </c>
      <c r="C14" s="38" t="s">
        <v>56</v>
      </c>
      <c r="D14" s="36" t="s">
        <v>94</v>
      </c>
      <c r="E14" s="35" t="s">
        <v>107</v>
      </c>
      <c r="F14" s="29"/>
    </row>
    <row r="15" spans="1:6" ht="14.1" customHeight="1" x14ac:dyDescent="0.2">
      <c r="A15" s="32" t="s">
        <v>55</v>
      </c>
      <c r="B15" s="33">
        <v>45639</v>
      </c>
      <c r="C15" s="38" t="s">
        <v>56</v>
      </c>
      <c r="D15" s="36" t="s">
        <v>95</v>
      </c>
      <c r="E15" s="35" t="s">
        <v>108</v>
      </c>
      <c r="F15" s="29"/>
    </row>
    <row r="16" spans="1:6" ht="14.1" customHeight="1" x14ac:dyDescent="0.2">
      <c r="A16" s="32" t="s">
        <v>55</v>
      </c>
      <c r="B16" s="33">
        <v>45681</v>
      </c>
      <c r="C16" s="38" t="s">
        <v>56</v>
      </c>
      <c r="D16" s="36" t="s">
        <v>83</v>
      </c>
      <c r="E16" s="35" t="s">
        <v>96</v>
      </c>
      <c r="F16" s="29"/>
    </row>
    <row r="17" spans="1:6" ht="14.1" customHeight="1" x14ac:dyDescent="0.2"/>
    <row r="18" spans="1:6" ht="14.1" customHeight="1" x14ac:dyDescent="0.2"/>
    <row r="20" spans="1:6" ht="18.75" x14ac:dyDescent="0.3">
      <c r="A20" s="61" t="s">
        <v>49</v>
      </c>
      <c r="B20" s="61"/>
      <c r="C20" s="61"/>
      <c r="D20" s="61"/>
      <c r="E20" s="61"/>
      <c r="F20" s="61"/>
    </row>
    <row r="21" spans="1:6" ht="18" x14ac:dyDescent="0.2">
      <c r="A21" s="62" t="s">
        <v>50</v>
      </c>
      <c r="B21" s="63"/>
      <c r="C21" s="63"/>
      <c r="D21" s="63"/>
      <c r="E21" s="64"/>
      <c r="F21" s="29"/>
    </row>
    <row r="22" spans="1:6" ht="24" customHeight="1" x14ac:dyDescent="0.2">
      <c r="A22" s="59" t="s">
        <v>51</v>
      </c>
      <c r="B22" s="60"/>
      <c r="C22" s="37" t="s">
        <v>52</v>
      </c>
      <c r="D22" s="30" t="s">
        <v>53</v>
      </c>
      <c r="E22" s="31" t="s">
        <v>54</v>
      </c>
      <c r="F22" s="29"/>
    </row>
    <row r="23" spans="1:6" ht="14.1" customHeight="1" x14ac:dyDescent="0.2">
      <c r="A23" s="32" t="s">
        <v>82</v>
      </c>
      <c r="B23" s="33">
        <v>45681</v>
      </c>
      <c r="C23" s="38" t="s">
        <v>109</v>
      </c>
      <c r="D23" s="34" t="s">
        <v>83</v>
      </c>
      <c r="E23" s="35" t="s">
        <v>96</v>
      </c>
      <c r="F23" s="29"/>
    </row>
    <row r="24" spans="1:6" ht="14.1" customHeight="1" x14ac:dyDescent="0.2">
      <c r="A24" s="32" t="s">
        <v>55</v>
      </c>
      <c r="B24" s="33">
        <v>45716</v>
      </c>
      <c r="C24" s="38" t="s">
        <v>56</v>
      </c>
      <c r="D24" s="34" t="s">
        <v>57</v>
      </c>
      <c r="E24" s="35" t="s">
        <v>58</v>
      </c>
      <c r="F24" s="29"/>
    </row>
    <row r="25" spans="1:6" ht="14.1" customHeight="1" x14ac:dyDescent="0.2">
      <c r="A25" s="32" t="s">
        <v>55</v>
      </c>
      <c r="B25" s="33">
        <v>45744</v>
      </c>
      <c r="C25" s="38" t="s">
        <v>56</v>
      </c>
      <c r="D25" s="34" t="s">
        <v>59</v>
      </c>
      <c r="E25" s="35" t="s">
        <v>60</v>
      </c>
      <c r="F25" s="29"/>
    </row>
    <row r="26" spans="1:6" ht="14.1" customHeight="1" x14ac:dyDescent="0.2">
      <c r="A26" s="32" t="s">
        <v>55</v>
      </c>
      <c r="B26" s="33">
        <v>45772</v>
      </c>
      <c r="C26" s="38" t="s">
        <v>56</v>
      </c>
      <c r="D26" s="34" t="s">
        <v>61</v>
      </c>
      <c r="E26" s="35" t="s">
        <v>62</v>
      </c>
      <c r="F26" s="29"/>
    </row>
    <row r="27" spans="1:6" ht="14.1" customHeight="1" x14ac:dyDescent="0.2">
      <c r="A27" s="32" t="s">
        <v>55</v>
      </c>
      <c r="B27" s="33">
        <v>45800</v>
      </c>
      <c r="C27" s="38" t="s">
        <v>56</v>
      </c>
      <c r="D27" s="34" t="s">
        <v>63</v>
      </c>
      <c r="E27" s="35" t="s">
        <v>64</v>
      </c>
      <c r="F27" s="29"/>
    </row>
    <row r="28" spans="1:6" ht="14.1" customHeight="1" x14ac:dyDescent="0.2">
      <c r="A28" s="32" t="s">
        <v>55</v>
      </c>
      <c r="B28" s="33">
        <v>45821</v>
      </c>
      <c r="C28" s="38" t="s">
        <v>56</v>
      </c>
      <c r="D28" s="34" t="s">
        <v>65</v>
      </c>
      <c r="E28" s="35" t="s">
        <v>66</v>
      </c>
      <c r="F28" s="29"/>
    </row>
    <row r="29" spans="1:6" ht="14.1" customHeight="1" x14ac:dyDescent="0.2">
      <c r="A29" s="32" t="s">
        <v>55</v>
      </c>
      <c r="B29" s="33">
        <v>45842</v>
      </c>
      <c r="C29" s="38" t="s">
        <v>56</v>
      </c>
      <c r="D29" s="34" t="s">
        <v>67</v>
      </c>
      <c r="E29" s="35" t="s">
        <v>68</v>
      </c>
      <c r="F29" s="29"/>
    </row>
    <row r="30" spans="1:6" ht="14.1" customHeight="1" x14ac:dyDescent="0.2">
      <c r="A30" s="32" t="s">
        <v>55</v>
      </c>
      <c r="B30" s="33">
        <v>45884</v>
      </c>
      <c r="C30" s="38" t="s">
        <v>56</v>
      </c>
      <c r="D30" s="34" t="s">
        <v>69</v>
      </c>
      <c r="E30" s="35" t="s">
        <v>70</v>
      </c>
      <c r="F30" s="29"/>
    </row>
    <row r="31" spans="1:6" ht="14.1" customHeight="1" x14ac:dyDescent="0.2">
      <c r="A31" s="32" t="s">
        <v>55</v>
      </c>
      <c r="B31" s="33">
        <v>45919</v>
      </c>
      <c r="C31" s="38" t="s">
        <v>56</v>
      </c>
      <c r="D31" s="34" t="s">
        <v>71</v>
      </c>
      <c r="E31" s="35" t="s">
        <v>72</v>
      </c>
      <c r="F31" s="29"/>
    </row>
    <row r="32" spans="1:6" ht="14.1" customHeight="1" x14ac:dyDescent="0.2">
      <c r="A32" s="32" t="s">
        <v>55</v>
      </c>
      <c r="B32" s="33">
        <v>45954</v>
      </c>
      <c r="C32" s="38" t="s">
        <v>56</v>
      </c>
      <c r="D32" s="34" t="s">
        <v>73</v>
      </c>
      <c r="E32" s="35" t="s">
        <v>74</v>
      </c>
      <c r="F32" s="29"/>
    </row>
    <row r="33" spans="1:6" ht="14.1" customHeight="1" x14ac:dyDescent="0.2">
      <c r="A33" s="32" t="s">
        <v>55</v>
      </c>
      <c r="B33" s="33">
        <v>45982</v>
      </c>
      <c r="C33" s="38" t="s">
        <v>56</v>
      </c>
      <c r="D33" s="34" t="s">
        <v>75</v>
      </c>
      <c r="E33" s="35" t="s">
        <v>76</v>
      </c>
      <c r="F33" s="29"/>
    </row>
    <row r="34" spans="1:6" ht="14.1" customHeight="1" x14ac:dyDescent="0.2">
      <c r="A34" s="32" t="s">
        <v>55</v>
      </c>
      <c r="B34" s="33">
        <v>46003</v>
      </c>
      <c r="C34" s="38" t="s">
        <v>56</v>
      </c>
      <c r="D34" s="34" t="s">
        <v>77</v>
      </c>
      <c r="E34" s="35" t="s">
        <v>78</v>
      </c>
      <c r="F34" s="29"/>
    </row>
    <row r="35" spans="1:6" ht="14.1" customHeight="1" x14ac:dyDescent="0.2">
      <c r="A35" s="32" t="s">
        <v>55</v>
      </c>
      <c r="B35" s="33">
        <v>46045</v>
      </c>
      <c r="C35" s="38" t="s">
        <v>56</v>
      </c>
      <c r="D35" s="34" t="s">
        <v>79</v>
      </c>
      <c r="E35" s="35" t="s">
        <v>80</v>
      </c>
      <c r="F35" s="29"/>
    </row>
    <row r="39" spans="1:6" ht="18.75" x14ac:dyDescent="0.3">
      <c r="A39" s="61" t="s">
        <v>111</v>
      </c>
      <c r="B39" s="61"/>
      <c r="C39" s="61"/>
      <c r="D39" s="61"/>
      <c r="E39" s="61"/>
      <c r="F39" s="61"/>
    </row>
    <row r="40" spans="1:6" ht="18" x14ac:dyDescent="0.2">
      <c r="A40" s="62" t="s">
        <v>50</v>
      </c>
      <c r="B40" s="63"/>
      <c r="C40" s="63"/>
      <c r="D40" s="63"/>
      <c r="E40" s="64"/>
      <c r="F40" s="29"/>
    </row>
    <row r="41" spans="1:6" ht="24" x14ac:dyDescent="0.2">
      <c r="A41" s="59" t="s">
        <v>51</v>
      </c>
      <c r="B41" s="60"/>
      <c r="C41" s="37" t="s">
        <v>52</v>
      </c>
      <c r="D41" s="30" t="s">
        <v>53</v>
      </c>
      <c r="E41" s="31" t="s">
        <v>54</v>
      </c>
      <c r="F41" s="29"/>
    </row>
    <row r="42" spans="1:6" x14ac:dyDescent="0.2">
      <c r="A42" s="32" t="s">
        <v>55</v>
      </c>
      <c r="B42" s="33">
        <v>46045</v>
      </c>
      <c r="C42" s="38" t="s">
        <v>56</v>
      </c>
      <c r="D42" s="34" t="s">
        <v>79</v>
      </c>
      <c r="E42" s="35" t="s">
        <v>80</v>
      </c>
      <c r="F42" s="29"/>
    </row>
    <row r="43" spans="1:6" x14ac:dyDescent="0.2">
      <c r="A43" s="32" t="s">
        <v>55</v>
      </c>
      <c r="B43" s="33">
        <v>46080</v>
      </c>
      <c r="C43" s="38" t="s">
        <v>56</v>
      </c>
      <c r="D43" s="34" t="s">
        <v>112</v>
      </c>
      <c r="E43" s="35" t="s">
        <v>113</v>
      </c>
      <c r="F43" s="29"/>
    </row>
    <row r="44" spans="1:6" x14ac:dyDescent="0.2">
      <c r="A44" s="32" t="s">
        <v>55</v>
      </c>
      <c r="B44" s="33">
        <v>46108</v>
      </c>
      <c r="C44" s="38" t="s">
        <v>56</v>
      </c>
      <c r="D44" s="34" t="s">
        <v>114</v>
      </c>
      <c r="E44" s="35" t="s">
        <v>115</v>
      </c>
      <c r="F44" s="29"/>
    </row>
    <row r="45" spans="1:6" x14ac:dyDescent="0.2">
      <c r="A45" s="32" t="s">
        <v>55</v>
      </c>
      <c r="B45" s="33">
        <v>46136</v>
      </c>
      <c r="C45" s="38" t="s">
        <v>56</v>
      </c>
      <c r="D45" s="34" t="s">
        <v>116</v>
      </c>
      <c r="E45" s="35" t="s">
        <v>117</v>
      </c>
      <c r="F45" s="29"/>
    </row>
    <row r="46" spans="1:6" ht="14.25" customHeight="1" x14ac:dyDescent="0.2">
      <c r="A46" s="32" t="s">
        <v>55</v>
      </c>
      <c r="B46" s="33">
        <v>46164</v>
      </c>
      <c r="C46" s="38" t="s">
        <v>56</v>
      </c>
      <c r="D46" s="34" t="s">
        <v>118</v>
      </c>
      <c r="E46" s="35" t="s">
        <v>119</v>
      </c>
      <c r="F46" s="29"/>
    </row>
    <row r="47" spans="1:6" x14ac:dyDescent="0.2">
      <c r="A47" s="32" t="s">
        <v>55</v>
      </c>
      <c r="B47" s="33">
        <v>46185</v>
      </c>
      <c r="C47" s="38" t="s">
        <v>56</v>
      </c>
      <c r="D47" s="34" t="s">
        <v>120</v>
      </c>
      <c r="E47" s="35" t="s">
        <v>121</v>
      </c>
      <c r="F47" s="29"/>
    </row>
    <row r="48" spans="1:6" x14ac:dyDescent="0.2">
      <c r="A48" s="32" t="s">
        <v>55</v>
      </c>
      <c r="B48" s="33">
        <v>46206</v>
      </c>
      <c r="C48" s="38" t="s">
        <v>56</v>
      </c>
      <c r="D48" s="34" t="s">
        <v>122</v>
      </c>
      <c r="E48" s="35" t="s">
        <v>123</v>
      </c>
      <c r="F48" s="29"/>
    </row>
    <row r="49" spans="1:6" x14ac:dyDescent="0.2">
      <c r="A49" s="32" t="s">
        <v>55</v>
      </c>
      <c r="B49" s="33">
        <v>46248</v>
      </c>
      <c r="C49" s="38" t="s">
        <v>56</v>
      </c>
      <c r="D49" s="34" t="s">
        <v>124</v>
      </c>
      <c r="E49" s="35" t="s">
        <v>125</v>
      </c>
      <c r="F49" s="29"/>
    </row>
    <row r="50" spans="1:6" x14ac:dyDescent="0.2">
      <c r="A50" s="32" t="s">
        <v>55</v>
      </c>
      <c r="B50" s="33">
        <v>46283</v>
      </c>
      <c r="C50" s="38" t="s">
        <v>56</v>
      </c>
      <c r="D50" s="34" t="s">
        <v>126</v>
      </c>
      <c r="E50" s="35" t="s">
        <v>127</v>
      </c>
      <c r="F50" s="29"/>
    </row>
    <row r="51" spans="1:6" x14ac:dyDescent="0.2">
      <c r="A51" s="32" t="s">
        <v>55</v>
      </c>
      <c r="B51" s="33">
        <v>46318</v>
      </c>
      <c r="C51" s="38" t="s">
        <v>56</v>
      </c>
      <c r="D51" s="34" t="s">
        <v>128</v>
      </c>
      <c r="E51" s="35" t="s">
        <v>129</v>
      </c>
      <c r="F51" s="29"/>
    </row>
    <row r="52" spans="1:6" x14ac:dyDescent="0.2">
      <c r="A52" s="32" t="s">
        <v>55</v>
      </c>
      <c r="B52" s="33">
        <v>46346</v>
      </c>
      <c r="C52" s="38" t="s">
        <v>56</v>
      </c>
      <c r="D52" s="34" t="s">
        <v>130</v>
      </c>
      <c r="E52" s="35" t="s">
        <v>131</v>
      </c>
      <c r="F52" s="29"/>
    </row>
    <row r="53" spans="1:6" x14ac:dyDescent="0.2">
      <c r="A53" s="32" t="s">
        <v>55</v>
      </c>
      <c r="B53" s="33">
        <v>46367</v>
      </c>
      <c r="C53" s="38" t="s">
        <v>56</v>
      </c>
      <c r="D53" s="34" t="s">
        <v>134</v>
      </c>
      <c r="E53" s="35" t="s">
        <v>132</v>
      </c>
      <c r="F53" s="29"/>
    </row>
    <row r="54" spans="1:6" x14ac:dyDescent="0.2">
      <c r="A54" s="32" t="s">
        <v>55</v>
      </c>
      <c r="B54" s="33">
        <v>46409</v>
      </c>
      <c r="C54" s="38" t="s">
        <v>56</v>
      </c>
      <c r="D54" s="34" t="s">
        <v>135</v>
      </c>
      <c r="E54" s="35" t="s">
        <v>133</v>
      </c>
      <c r="F54" s="29"/>
    </row>
  </sheetData>
  <mergeCells count="9">
    <mergeCell ref="A39:F39"/>
    <mergeCell ref="A40:E40"/>
    <mergeCell ref="A41:B41"/>
    <mergeCell ref="A22:B22"/>
    <mergeCell ref="A1:F1"/>
    <mergeCell ref="A2:E2"/>
    <mergeCell ref="A3:B3"/>
    <mergeCell ref="A20:F20"/>
    <mergeCell ref="A21:E21"/>
  </mergeCells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c45dfc26-edbc-44f1-bd07-a2e94e5890ce}" enabled="1" method="Standar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Terminplan Simap</vt:lpstr>
      <vt:lpstr>Terminplan Baubeginn</vt:lpstr>
      <vt:lpstr>BeKo-Termine</vt:lpstr>
      <vt:lpstr>'Terminplan Baubeginn'!Druckbereich</vt:lpstr>
      <vt:lpstr>'Terminplan Simap'!Druckbereich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Beer Reto, TVS TAB</dc:creator>
  <cp:lastModifiedBy>Beer Reto, TVS TSB</cp:lastModifiedBy>
  <cp:lastPrinted>2024-12-16T13:30:51Z</cp:lastPrinted>
  <dcterms:created xsi:type="dcterms:W3CDTF">2024-09-18T12:09:10Z</dcterms:created>
  <dcterms:modified xsi:type="dcterms:W3CDTF">2025-08-19T11:08:44Z</dcterms:modified>
</cp:coreProperties>
</file>