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O:\6_Statistik\4_Arbeit_Wirtschaftszweige\1_03-Arbeit_Erwerb\3_Arbeitsmarkt\LAMDA_STICK\Monatsdaten_2024\"/>
    </mc:Choice>
  </mc:AlternateContent>
  <xr:revisionPtr revIDLastSave="0" documentId="13_ncr:1_{FE70085E-B5C5-4412-8090-2E0354B8983E}" xr6:coauthVersionLast="47" xr6:coauthVersionMax="47" xr10:uidLastSave="{00000000-0000-0000-0000-000000000000}"/>
  <bookViews>
    <workbookView xWindow="28680" yWindow="-120" windowWidth="29040" windowHeight="1644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24" l="1"/>
  <c r="Q28" i="24" s="1"/>
  <c r="Q16" i="24"/>
  <c r="Q25" i="24" s="1"/>
  <c r="Q22" i="24"/>
  <c r="P16" i="24"/>
  <c r="P19" i="24"/>
  <c r="P28" i="24" s="1"/>
  <c r="P22" i="24"/>
  <c r="O19" i="24"/>
  <c r="O28" i="24" s="1"/>
  <c r="O16" i="24"/>
  <c r="O25" i="24" s="1"/>
  <c r="O22" i="24"/>
  <c r="O31" i="24" s="1"/>
  <c r="N19" i="24"/>
  <c r="N28" i="24" s="1"/>
  <c r="N16" i="24"/>
  <c r="N25" i="24" s="1"/>
  <c r="N22" i="24"/>
  <c r="N31" i="24" s="1"/>
  <c r="M22" i="24"/>
  <c r="M31" i="24" s="1"/>
  <c r="M19" i="24"/>
  <c r="M28" i="24" s="1"/>
  <c r="M16" i="24"/>
  <c r="M25" i="24" s="1"/>
  <c r="L22" i="24"/>
  <c r="L31" i="24" s="1"/>
  <c r="L19" i="24"/>
  <c r="L28" i="24" s="1"/>
  <c r="L16" i="24"/>
  <c r="L25" i="24" s="1"/>
  <c r="U31" i="24"/>
  <c r="T31" i="24"/>
  <c r="S31" i="24"/>
  <c r="R31" i="24"/>
  <c r="Q31" i="24"/>
  <c r="P31" i="24"/>
  <c r="K31" i="24"/>
  <c r="J31" i="24"/>
  <c r="J30" i="24"/>
  <c r="J29" i="24"/>
  <c r="J27" i="24"/>
  <c r="J26"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R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R25" i="24"/>
  <c r="P25" i="24"/>
  <c r="K22" i="24" l="1"/>
  <c r="K19" i="24"/>
  <c r="K28" i="24" s="1"/>
  <c r="K16" i="24"/>
  <c r="H23" i="24"/>
  <c r="J22" i="24"/>
  <c r="H21" i="24"/>
  <c r="H30" i="24" s="1"/>
  <c r="H20" i="24"/>
  <c r="H29" i="24" s="1"/>
  <c r="J19" i="24"/>
  <c r="J28" i="24" s="1"/>
  <c r="H18" i="24"/>
  <c r="H27" i="24" s="1"/>
  <c r="H17" i="24"/>
  <c r="H26" i="24" s="1"/>
  <c r="J16" i="24"/>
  <c r="J25" i="24" s="1"/>
  <c r="H14" i="24"/>
  <c r="H13" i="24"/>
  <c r="H11" i="24"/>
  <c r="H10" i="24"/>
  <c r="U22" i="23"/>
  <c r="U19" i="23"/>
  <c r="U16" i="23"/>
  <c r="T22" i="23"/>
  <c r="T19" i="23"/>
  <c r="T16" i="23"/>
  <c r="S22" i="23"/>
  <c r="S19" i="23"/>
  <c r="S16" i="23"/>
  <c r="R22" i="23"/>
  <c r="R19" i="23"/>
  <c r="R16" i="23"/>
  <c r="H16" i="24" l="1"/>
  <c r="H25" i="24" s="1"/>
  <c r="K25" i="24"/>
  <c r="H19" i="24"/>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<sst xmlns="http://schemas.openxmlformats.org/spreadsheetml/2006/main" count="967" uniqueCount="83">
  <si>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</si>
  <si>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</si>
  <si>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</si>
  <si>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</si>
  <si>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</si>
  <si>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</si>
  <si>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</si>
  <si>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</si>
  <si>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</si>
  <si>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</si>
  <si>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</si>
  <si>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</si>
  <si>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</si>
  <si>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</si>
  <si>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</si>
  <si>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</si>
  <si>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</si>
  <si>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</si>
  <si>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</si>
  <si>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</si>
  <si>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</si>
  <si>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</si>
  <si>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</si>
  <si>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</si>
  <si>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</si>
  <si>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</si>
  <si>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</si>
  <si>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</si>
  <si>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</si>
  <si>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</si>
  <si>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</si>
  <si>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</si>
  <si>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</si>
  <si>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</si>
  <si>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</si>
  <si>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</si>
  <si>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</si>
  <si>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</si>
  <si>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</si>
  <si>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</si>
  <si>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</si>
  <si>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</si>
  <si>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</si>
  <si>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</si>
  <si>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</si>
  <si>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</si>
  <si>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</si>
  <si>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</si>
  <si>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</si>
  <si>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</si>
  <si>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</si>
  <si>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</si>
  <si>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</si>
  <si>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</si>
  <si>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</si>
  <si>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</si>
  <si>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</si>
  <si>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</si>
  <si>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</si>
  <si>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</si>
  <si>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</si>
  <si>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</si>
  <si>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</si>
  <si>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</si>
  <si>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</si>
  <si>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</si>
  <si>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</si>
  <si>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</si>
  <si>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</si>
  <si>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</si>
  <si>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</si>
  <si>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</si>
  <si>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</si>
  <si>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</si>
  <si>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</si>
  <si>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</si>
  <si>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</si>
  <si>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</si>
  <si>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Arbeitslose, Stellensuchende sowie Arbeitslosenquote nach Monat 2024</t>
  </si>
  <si>
    <t>Arbeitslose, Stellensuchende sowie Arbeitslosenquote nach Monat 2025</t>
  </si>
  <si>
    <t>Datenquelle: Staatssekretariat für Wirtschaft (SECO), Arbeitsmarktstatistik (Datenstand: 4.7.2025)</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</si>
  <si>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2021 bis 2023</t>
    </r>
  </si>
  <si>
    <t>Datenquelle: Staatssekretariat für Wirtschaft (SECO), Arbeitsmarktstatistik (Datenstand: 4.9.2025)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</si>
</sst>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1375.875</v>
      </c>
      <c r="I10" s="18"/>
      <c r="J10" s="15">
        <v>1519</v>
      </c>
      <c r="K10" s="15">
        <v>1487</v>
      </c>
      <c r="L10" s="15">
        <v>1456</v>
      </c>
      <c r="M10" s="15">
        <v>1392</v>
      </c>
      <c r="N10" s="15">
        <v>1320</v>
      </c>
      <c r="O10" s="15">
        <v>1276</v>
      </c>
      <c r="P10" s="15">
        <v>1258</v>
      </c>
      <c r="Q10" s="15">
        <v>1299</v>
      </c>
      <c r="R10" s="15"/>
      <c r="S10" s="15"/>
      <c r="T10" s="15"/>
      <c r="U10" s="15"/>
    </row>
    <row r="11" spans="1:21" s="16" customFormat="1" x14ac:dyDescent="0.2">
      <c r="A11" s="14"/>
      <c r="B11" s="14" t="s">
        <v>32</v>
      </c>
      <c r="C11" s="14"/>
      <c r="D11" s="20" t="s">
        <v>17</v>
      </c>
      <c r="F11" s="20" t="s">
        <v>17</v>
      </c>
      <c r="H11" s="33">
        <f>AVERAGE(J11:U11)</f>
        <v>413.875</v>
      </c>
      <c r="I11" s="18"/>
      <c r="J11" s="15">
        <v>483</v>
      </c>
      <c r="K11" s="15">
        <v>445</v>
      </c>
      <c r="L11" s="15">
        <v>430</v>
      </c>
      <c r="M11" s="15">
        <v>397</v>
      </c>
      <c r="N11" s="15">
        <v>381</v>
      </c>
      <c r="O11" s="15">
        <v>385</v>
      </c>
      <c r="P11" s="15">
        <v>381</v>
      </c>
      <c r="Q11" s="15">
        <v>409</v>
      </c>
      <c r="R11" s="15"/>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1055.75</v>
      </c>
      <c r="I13" s="18"/>
      <c r="J13" s="15">
        <v>1185</v>
      </c>
      <c r="K13" s="15">
        <v>1151</v>
      </c>
      <c r="L13" s="15">
        <v>1137</v>
      </c>
      <c r="M13" s="15">
        <v>1059</v>
      </c>
      <c r="N13" s="15">
        <v>1005</v>
      </c>
      <c r="O13" s="15">
        <v>971</v>
      </c>
      <c r="P13" s="15">
        <v>951</v>
      </c>
      <c r="Q13" s="15">
        <v>987</v>
      </c>
      <c r="R13" s="15"/>
      <c r="S13" s="15"/>
      <c r="T13" s="15"/>
      <c r="U13" s="15"/>
    </row>
    <row r="14" spans="1:21" s="16" customFormat="1" x14ac:dyDescent="0.2">
      <c r="A14" s="14"/>
      <c r="B14" s="14" t="s">
        <v>5</v>
      </c>
      <c r="C14" s="14"/>
      <c r="D14" s="20" t="s">
        <v>17</v>
      </c>
      <c r="F14" s="20" t="s">
        <v>17</v>
      </c>
      <c r="H14" s="33">
        <f>AVERAGE(J14:U14)</f>
        <v>734</v>
      </c>
      <c r="I14" s="18"/>
      <c r="J14" s="15">
        <v>817</v>
      </c>
      <c r="K14" s="15">
        <v>781</v>
      </c>
      <c r="L14" s="15">
        <v>749</v>
      </c>
      <c r="M14" s="15">
        <v>730</v>
      </c>
      <c r="N14" s="15">
        <v>696</v>
      </c>
      <c r="O14" s="15">
        <v>690</v>
      </c>
      <c r="P14" s="15">
        <v>688</v>
      </c>
      <c r="Q14" s="15">
        <v>721</v>
      </c>
      <c r="R14" s="15"/>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926.5</v>
      </c>
      <c r="I16" s="18"/>
      <c r="J16" s="15">
        <f t="shared" ref="J16:Q16" si="0">SUM(J17:J18)</f>
        <v>1043</v>
      </c>
      <c r="K16" s="15">
        <f t="shared" si="0"/>
        <v>993</v>
      </c>
      <c r="L16" s="15">
        <f t="shared" si="0"/>
        <v>981</v>
      </c>
      <c r="M16" s="15">
        <f t="shared" si="0"/>
        <v>909</v>
      </c>
      <c r="N16" s="15">
        <f t="shared" si="0"/>
        <v>881</v>
      </c>
      <c r="O16" s="15">
        <f t="shared" si="0"/>
        <v>856</v>
      </c>
      <c r="P16" s="15">
        <f t="shared" si="0"/>
        <v>854</v>
      </c>
      <c r="Q16" s="15">
        <f t="shared" si="0"/>
        <v>895</v>
      </c>
      <c r="R16" s="15"/>
      <c r="S16" s="15"/>
      <c r="T16" s="15"/>
      <c r="U16" s="15"/>
    </row>
    <row r="17" spans="1:21" s="16" customFormat="1" x14ac:dyDescent="0.2">
      <c r="A17" s="14"/>
      <c r="B17" s="14"/>
      <c r="C17" s="14" t="s">
        <v>4</v>
      </c>
      <c r="D17" s="20" t="s">
        <v>17</v>
      </c>
      <c r="F17" s="20" t="s">
        <v>17</v>
      </c>
      <c r="H17" s="33">
        <f t="shared" ref="H17:H22" si="1">AVERAGE(J17:U17)</f>
        <v>514</v>
      </c>
      <c r="I17" s="18"/>
      <c r="J17" s="15">
        <v>573</v>
      </c>
      <c r="K17" s="15">
        <v>555</v>
      </c>
      <c r="L17" s="15">
        <v>554</v>
      </c>
      <c r="M17" s="15">
        <v>501</v>
      </c>
      <c r="N17" s="15">
        <v>484</v>
      </c>
      <c r="O17" s="15">
        <v>472</v>
      </c>
      <c r="P17" s="15">
        <v>478</v>
      </c>
      <c r="Q17" s="15">
        <v>495</v>
      </c>
      <c r="R17" s="15"/>
      <c r="S17" s="15"/>
      <c r="T17" s="15"/>
      <c r="U17" s="15"/>
    </row>
    <row r="18" spans="1:21" s="16" customFormat="1" x14ac:dyDescent="0.2">
      <c r="A18" s="14"/>
      <c r="B18" s="14"/>
      <c r="C18" s="14" t="s">
        <v>5</v>
      </c>
      <c r="D18" s="20" t="s">
        <v>17</v>
      </c>
      <c r="F18" s="20" t="s">
        <v>17</v>
      </c>
      <c r="H18" s="33">
        <f t="shared" si="1"/>
        <v>412.5</v>
      </c>
      <c r="I18" s="18"/>
      <c r="J18" s="15">
        <v>470</v>
      </c>
      <c r="K18" s="15">
        <v>438</v>
      </c>
      <c r="L18" s="15">
        <v>427</v>
      </c>
      <c r="M18" s="15">
        <v>408</v>
      </c>
      <c r="N18" s="15">
        <v>397</v>
      </c>
      <c r="O18" s="15">
        <v>384</v>
      </c>
      <c r="P18" s="15">
        <v>376</v>
      </c>
      <c r="Q18" s="15">
        <v>400</v>
      </c>
      <c r="R18" s="15"/>
      <c r="S18" s="15"/>
      <c r="T18" s="15"/>
      <c r="U18" s="15"/>
    </row>
    <row r="19" spans="1:21" s="16" customFormat="1" x14ac:dyDescent="0.2">
      <c r="A19" s="14"/>
      <c r="B19" s="14" t="s">
        <v>7</v>
      </c>
      <c r="C19" s="14"/>
      <c r="D19" s="20" t="s">
        <v>17</v>
      </c>
      <c r="F19" s="20" t="s">
        <v>17</v>
      </c>
      <c r="H19" s="33">
        <f t="shared" si="1"/>
        <v>863.25</v>
      </c>
      <c r="I19" s="18"/>
      <c r="J19" s="15">
        <f t="shared" ref="J19:Q19" si="2">SUM(J20:J21)</f>
        <v>959</v>
      </c>
      <c r="K19" s="15">
        <f t="shared" si="2"/>
        <v>939</v>
      </c>
      <c r="L19" s="15">
        <f t="shared" si="2"/>
        <v>905</v>
      </c>
      <c r="M19" s="15">
        <f t="shared" si="2"/>
        <v>880</v>
      </c>
      <c r="N19" s="15">
        <f t="shared" si="2"/>
        <v>820</v>
      </c>
      <c r="O19" s="15">
        <f t="shared" si="2"/>
        <v>805</v>
      </c>
      <c r="P19" s="15">
        <f t="shared" si="2"/>
        <v>785</v>
      </c>
      <c r="Q19" s="15">
        <f t="shared" si="2"/>
        <v>813</v>
      </c>
      <c r="R19" s="15"/>
      <c r="S19" s="15"/>
      <c r="T19" s="15"/>
      <c r="U19" s="15"/>
    </row>
    <row r="20" spans="1:21" s="16" customFormat="1" x14ac:dyDescent="0.2">
      <c r="A20" s="14"/>
      <c r="B20" s="14"/>
      <c r="C20" s="14" t="s">
        <v>4</v>
      </c>
      <c r="D20" s="20" t="s">
        <v>17</v>
      </c>
      <c r="F20" s="20" t="s">
        <v>17</v>
      </c>
      <c r="H20" s="33">
        <f t="shared" si="1"/>
        <v>541.75</v>
      </c>
      <c r="I20" s="18"/>
      <c r="J20" s="15">
        <v>612</v>
      </c>
      <c r="K20" s="15">
        <v>596</v>
      </c>
      <c r="L20" s="15">
        <v>583</v>
      </c>
      <c r="M20" s="15">
        <v>558</v>
      </c>
      <c r="N20" s="15">
        <v>521</v>
      </c>
      <c r="O20" s="15">
        <v>499</v>
      </c>
      <c r="P20" s="15">
        <v>473</v>
      </c>
      <c r="Q20" s="15">
        <v>492</v>
      </c>
      <c r="R20" s="15"/>
      <c r="S20" s="15"/>
      <c r="T20" s="15"/>
      <c r="U20" s="15"/>
    </row>
    <row r="21" spans="1:21" s="16" customFormat="1" x14ac:dyDescent="0.2">
      <c r="A21" s="14"/>
      <c r="B21" s="14"/>
      <c r="C21" s="14" t="s">
        <v>5</v>
      </c>
      <c r="D21" s="20" t="s">
        <v>17</v>
      </c>
      <c r="F21" s="20" t="s">
        <v>17</v>
      </c>
      <c r="H21" s="33">
        <f t="shared" si="1"/>
        <v>321.5</v>
      </c>
      <c r="I21" s="18"/>
      <c r="J21" s="15">
        <v>347</v>
      </c>
      <c r="K21" s="15">
        <v>343</v>
      </c>
      <c r="L21" s="15">
        <v>322</v>
      </c>
      <c r="M21" s="15">
        <v>322</v>
      </c>
      <c r="N21" s="15">
        <v>299</v>
      </c>
      <c r="O21" s="15">
        <v>306</v>
      </c>
      <c r="P21" s="15">
        <v>312</v>
      </c>
      <c r="Q21" s="15">
        <v>321</v>
      </c>
      <c r="R21" s="15"/>
      <c r="S21" s="15"/>
      <c r="T21" s="15"/>
      <c r="U21" s="15"/>
    </row>
    <row r="22" spans="1:21" s="16" customFormat="1" x14ac:dyDescent="0.2">
      <c r="A22" s="26" t="s">
        <v>8</v>
      </c>
      <c r="B22" s="27"/>
      <c r="C22" s="27"/>
      <c r="D22" s="28" t="s">
        <v>17</v>
      </c>
      <c r="E22" s="27"/>
      <c r="F22" s="28" t="s">
        <v>17</v>
      </c>
      <c r="G22" s="27"/>
      <c r="H22" s="34">
        <f t="shared" si="1"/>
        <v>1789.75</v>
      </c>
      <c r="I22" s="19"/>
      <c r="J22" s="17">
        <f t="shared" ref="J22:Q22" si="3">J13+J14</f>
        <v>2002</v>
      </c>
      <c r="K22" s="17">
        <f t="shared" si="3"/>
        <v>1932</v>
      </c>
      <c r="L22" s="17">
        <f t="shared" si="3"/>
        <v>1886</v>
      </c>
      <c r="M22" s="17">
        <f t="shared" si="3"/>
        <v>1789</v>
      </c>
      <c r="N22" s="17">
        <f t="shared" si="3"/>
        <v>1701</v>
      </c>
      <c r="O22" s="17">
        <f t="shared" si="3"/>
        <v>1661</v>
      </c>
      <c r="P22" s="17">
        <f t="shared" si="3"/>
        <v>1639</v>
      </c>
      <c r="Q22" s="17">
        <f t="shared" si="3"/>
        <v>1708</v>
      </c>
      <c r="R22" s="17"/>
      <c r="S22" s="17"/>
      <c r="T22" s="17"/>
      <c r="U22" s="17"/>
    </row>
    <row r="23" spans="1:21" s="16" customFormat="1" x14ac:dyDescent="0.2">
      <c r="A23" s="30" t="s">
        <v>35</v>
      </c>
      <c r="B23" s="21"/>
      <c r="C23" s="21"/>
      <c r="D23" s="31" t="s">
        <v>17</v>
      </c>
      <c r="E23" s="21"/>
      <c r="F23" s="31" t="s">
        <v>17</v>
      </c>
      <c r="G23" s="21"/>
      <c r="H23" s="34">
        <f>AVERAGE(J23:U23)</f>
        <v>3295.375</v>
      </c>
      <c r="I23" s="19"/>
      <c r="J23" s="17">
        <v>3379</v>
      </c>
      <c r="K23" s="17">
        <v>3367</v>
      </c>
      <c r="L23" s="17">
        <v>3319</v>
      </c>
      <c r="M23" s="17">
        <v>3278</v>
      </c>
      <c r="N23" s="17">
        <v>3214</v>
      </c>
      <c r="O23" s="17">
        <v>3227</v>
      </c>
      <c r="P23" s="17">
        <v>3314</v>
      </c>
      <c r="Q23" s="17">
        <v>3265</v>
      </c>
      <c r="R23" s="17"/>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1.5803029314844645</v>
      </c>
      <c r="I25" s="15"/>
      <c r="J25" s="18">
        <f t="shared" ref="J25:U31" si="5">IF(J16="","",100*J16/$F25)</f>
        <v>1.7790134458049613</v>
      </c>
      <c r="K25" s="18">
        <f t="shared" ref="K25:U30" si="6">IF(K16="","",100*K16/$F25)</f>
        <v>1.6937299632639755</v>
      </c>
      <c r="L25" s="18">
        <f t="shared" si="6"/>
        <v>1.6732619274541392</v>
      </c>
      <c r="M25" s="18">
        <f t="shared" si="6"/>
        <v>1.5504537125951197</v>
      </c>
      <c r="N25" s="18">
        <f t="shared" si="6"/>
        <v>1.5026949623721677</v>
      </c>
      <c r="O25" s="18">
        <f t="shared" si="6"/>
        <v>1.4600532211016748</v>
      </c>
      <c r="P25" s="18">
        <f t="shared" si="6"/>
        <v>1.4566418818000355</v>
      </c>
      <c r="Q25" s="18">
        <f t="shared" si="6"/>
        <v>1.5265743374836436</v>
      </c>
      <c r="R25" s="18" t="str">
        <f t="shared" si="6"/>
        <v/>
      </c>
      <c r="S25" s="18" t="str">
        <f t="shared" si="6"/>
        <v/>
      </c>
      <c r="T25" s="18" t="str">
        <f t="shared" si="6"/>
        <v/>
      </c>
      <c r="U25" s="18" t="str">
        <f t="shared" si="6"/>
        <v/>
      </c>
    </row>
    <row r="26" spans="1:21" s="16" customFormat="1" x14ac:dyDescent="0.2">
      <c r="A26" s="14"/>
      <c r="B26" s="14" t="s">
        <v>4</v>
      </c>
      <c r="C26" s="14"/>
      <c r="D26" s="20" t="s">
        <v>11</v>
      </c>
      <c r="F26" s="15">
        <v>29009.572301</v>
      </c>
      <c r="H26" s="35">
        <f t="shared" si="4"/>
        <v>1.7718289489648273</v>
      </c>
      <c r="I26" s="15"/>
      <c r="J26" s="18">
        <f t="shared" si="5"/>
        <v>1.9752100929121519</v>
      </c>
      <c r="K26" s="18">
        <f t="shared" si="6"/>
        <v>1.9131616083180529</v>
      </c>
      <c r="L26" s="18">
        <f t="shared" si="6"/>
        <v>1.9097144702850475</v>
      </c>
      <c r="M26" s="18">
        <f t="shared" si="6"/>
        <v>1.7270161545357559</v>
      </c>
      <c r="N26" s="18">
        <f t="shared" si="6"/>
        <v>1.6684148079746624</v>
      </c>
      <c r="O26" s="18">
        <f t="shared" si="6"/>
        <v>1.6270491515785963</v>
      </c>
      <c r="P26" s="18">
        <f t="shared" si="6"/>
        <v>1.6477319797766294</v>
      </c>
      <c r="Q26" s="18">
        <f t="shared" si="6"/>
        <v>1.7063333263377229</v>
      </c>
      <c r="R26" s="18" t="str">
        <f t="shared" si="6"/>
        <v/>
      </c>
      <c r="S26" s="18" t="str">
        <f t="shared" si="6"/>
        <v/>
      </c>
      <c r="T26" s="18" t="str">
        <f t="shared" si="6"/>
        <v/>
      </c>
      <c r="U26" s="18" t="str">
        <f t="shared" si="6"/>
        <v/>
      </c>
    </row>
    <row r="27" spans="1:21" s="16" customFormat="1" x14ac:dyDescent="0.2">
      <c r="A27" s="14"/>
      <c r="B27" s="14" t="s">
        <v>5</v>
      </c>
      <c r="C27" s="14"/>
      <c r="D27" s="20" t="s">
        <v>11</v>
      </c>
      <c r="F27" s="15">
        <v>29618.427530000001</v>
      </c>
      <c r="H27" s="35">
        <f t="shared" si="4"/>
        <v>1.3927140446000579</v>
      </c>
      <c r="I27" s="15"/>
      <c r="J27" s="18">
        <f t="shared" si="5"/>
        <v>1.5868499417261264</v>
      </c>
      <c r="K27" s="18">
        <f t="shared" si="6"/>
        <v>1.4788090946298795</v>
      </c>
      <c r="L27" s="18">
        <f t="shared" si="6"/>
        <v>1.4416700534405447</v>
      </c>
      <c r="M27" s="18">
        <f t="shared" si="6"/>
        <v>1.377520800477148</v>
      </c>
      <c r="N27" s="18">
        <f t="shared" si="6"/>
        <v>1.3403817592878131</v>
      </c>
      <c r="O27" s="18">
        <f t="shared" si="6"/>
        <v>1.296490165154963</v>
      </c>
      <c r="P27" s="18">
        <f t="shared" si="6"/>
        <v>1.2694799533809011</v>
      </c>
      <c r="Q27" s="18">
        <f t="shared" si="6"/>
        <v>1.3505105887030864</v>
      </c>
      <c r="R27" s="18" t="str">
        <f t="shared" si="6"/>
        <v/>
      </c>
      <c r="S27" s="18" t="str">
        <f t="shared" si="6"/>
        <v/>
      </c>
      <c r="T27" s="18" t="str">
        <f t="shared" si="6"/>
        <v/>
      </c>
      <c r="U27" s="18" t="str">
        <f t="shared" si="6"/>
        <v/>
      </c>
    </row>
    <row r="28" spans="1:21" s="16" customFormat="1" x14ac:dyDescent="0.2">
      <c r="A28" s="14" t="s">
        <v>7</v>
      </c>
      <c r="B28" s="14"/>
      <c r="C28" s="14"/>
      <c r="D28" s="20" t="s">
        <v>12</v>
      </c>
      <c r="F28" s="15">
        <v>20582.257580000001</v>
      </c>
      <c r="H28" s="35">
        <f t="shared" si="4"/>
        <v>4.1941463255169307</v>
      </c>
      <c r="I28" s="15"/>
      <c r="J28" s="18">
        <f t="shared" si="5"/>
        <v>4.6593528249878213</v>
      </c>
      <c r="K28" s="18">
        <f t="shared" si="6"/>
        <v>4.5621817546022569</v>
      </c>
      <c r="L28" s="18">
        <f t="shared" si="6"/>
        <v>4.396990934946797</v>
      </c>
      <c r="M28" s="18">
        <f>IF(M19="","",100*M19/$F28)</f>
        <v>4.2755270969648409</v>
      </c>
      <c r="N28" s="18">
        <f>IF(N19="","",100*N19/$F28)</f>
        <v>3.9840138858081473</v>
      </c>
      <c r="O28" s="18">
        <f t="shared" si="6"/>
        <v>3.9111355830189738</v>
      </c>
      <c r="P28" s="18">
        <f t="shared" si="6"/>
        <v>3.8139645126334094</v>
      </c>
      <c r="Q28" s="18">
        <f t="shared" si="6"/>
        <v>3.9500040111731995</v>
      </c>
      <c r="R28" s="18" t="str">
        <f t="shared" si="6"/>
        <v/>
      </c>
      <c r="S28" s="18" t="str">
        <f t="shared" si="6"/>
        <v/>
      </c>
      <c r="T28" s="18" t="str">
        <f t="shared" si="6"/>
        <v/>
      </c>
      <c r="U28" s="18" t="str">
        <f t="shared" si="6"/>
        <v/>
      </c>
    </row>
    <row r="29" spans="1:21" s="16" customFormat="1" x14ac:dyDescent="0.2">
      <c r="A29" s="14"/>
      <c r="B29" s="14" t="s">
        <v>4</v>
      </c>
      <c r="C29" s="14"/>
      <c r="D29" s="20" t="s">
        <v>12</v>
      </c>
      <c r="F29" s="15">
        <v>11325.205367</v>
      </c>
      <c r="H29" s="35">
        <f t="shared" si="4"/>
        <v>4.7835777139951974</v>
      </c>
      <c r="I29" s="15"/>
      <c r="J29" s="18">
        <f t="shared" si="5"/>
        <v>5.4038755163176013</v>
      </c>
      <c r="K29" s="18">
        <f t="shared" si="6"/>
        <v>5.2625977250413243</v>
      </c>
      <c r="L29" s="18">
        <f t="shared" si="6"/>
        <v>5.147809519629349</v>
      </c>
      <c r="M29" s="18">
        <f t="shared" si="6"/>
        <v>4.9270629707601659</v>
      </c>
      <c r="N29" s="18">
        <f t="shared" si="6"/>
        <v>4.600358078433775</v>
      </c>
      <c r="O29" s="18">
        <f t="shared" si="6"/>
        <v>4.4061011154288945</v>
      </c>
      <c r="P29" s="18">
        <f t="shared" si="6"/>
        <v>4.1765247046049438</v>
      </c>
      <c r="Q29" s="18">
        <f t="shared" si="6"/>
        <v>4.3442920817455226</v>
      </c>
      <c r="R29" s="18" t="str">
        <f t="shared" si="6"/>
        <v/>
      </c>
      <c r="S29" s="18" t="str">
        <f t="shared" si="6"/>
        <v/>
      </c>
      <c r="T29" s="18" t="str">
        <f t="shared" si="6"/>
        <v/>
      </c>
      <c r="U29" s="18" t="str">
        <f t="shared" si="6"/>
        <v/>
      </c>
    </row>
    <row r="30" spans="1:21" s="16" customFormat="1" x14ac:dyDescent="0.2">
      <c r="A30" s="14"/>
      <c r="B30" s="14" t="s">
        <v>5</v>
      </c>
      <c r="C30" s="14"/>
      <c r="D30" s="20" t="s">
        <v>12</v>
      </c>
      <c r="F30" s="15">
        <v>9257.0522130000008</v>
      </c>
      <c r="H30" s="35">
        <f t="shared" si="4"/>
        <v>3.4730278343737369</v>
      </c>
      <c r="I30" s="15"/>
      <c r="J30" s="18">
        <f t="shared" si="5"/>
        <v>3.7484934946428821</v>
      </c>
      <c r="K30" s="18">
        <f t="shared" si="6"/>
        <v>3.7052831949928202</v>
      </c>
      <c r="L30" s="18">
        <f t="shared" si="6"/>
        <v>3.4784291218299943</v>
      </c>
      <c r="M30" s="18">
        <f t="shared" si="6"/>
        <v>3.4784291218299943</v>
      </c>
      <c r="N30" s="18">
        <f t="shared" si="6"/>
        <v>3.2299698988421377</v>
      </c>
      <c r="O30" s="18">
        <f t="shared" si="6"/>
        <v>3.3055879232297465</v>
      </c>
      <c r="P30" s="18">
        <f t="shared" si="6"/>
        <v>3.3704033727048395</v>
      </c>
      <c r="Q30" s="18">
        <f t="shared" si="6"/>
        <v>3.467626546917479</v>
      </c>
      <c r="R30" s="18" t="str">
        <f t="shared" si="6"/>
        <v/>
      </c>
      <c r="S30" s="18" t="str">
        <f t="shared" si="6"/>
        <v/>
      </c>
      <c r="T30" s="18" t="str">
        <f t="shared" si="6"/>
        <v/>
      </c>
      <c r="U30" s="18" t="str">
        <f t="shared" si="6"/>
        <v/>
      </c>
    </row>
    <row r="31" spans="1:21" s="16" customFormat="1" x14ac:dyDescent="0.2">
      <c r="A31" s="26" t="s">
        <v>8</v>
      </c>
      <c r="B31" s="27"/>
      <c r="C31" s="27"/>
      <c r="D31" s="28" t="s">
        <v>11</v>
      </c>
      <c r="E31" s="27"/>
      <c r="F31" s="17">
        <v>79210.257411000013</v>
      </c>
      <c r="G31" s="21"/>
      <c r="H31" s="36">
        <f>IF(H22="","",100*H22/$F31)</f>
        <v>2.2594927203852961</v>
      </c>
      <c r="I31" s="17"/>
      <c r="J31" s="19">
        <f t="shared" si="5"/>
        <v>2.5274504406824212</v>
      </c>
      <c r="K31" s="19">
        <f t="shared" si="5"/>
        <v>2.4390780476515674</v>
      </c>
      <c r="L31" s="19">
        <f t="shared" si="5"/>
        <v>2.3810047608027203</v>
      </c>
      <c r="M31" s="19">
        <f t="shared" si="5"/>
        <v>2.2585458733171087</v>
      </c>
      <c r="N31" s="19">
        <f t="shared" si="5"/>
        <v>2.1474491506497495</v>
      </c>
      <c r="O31" s="19">
        <f t="shared" si="5"/>
        <v>2.0969506403464044</v>
      </c>
      <c r="P31" s="19">
        <f t="shared" si="5"/>
        <v>2.0691764596795648</v>
      </c>
      <c r="Q31" s="19">
        <f t="shared" si="5"/>
        <v>2.1562863899528346</v>
      </c>
      <c r="R31" s="19" t="str">
        <f t="shared" si="5"/>
        <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78</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6">IF(H16="","",100*H16/$F25)</f>
        <v>1.533539155224491</v>
      </c>
      <c r="I25" s="15"/>
      <c r="J25" s="18">
        <f t="shared" ref="J25:U31" si="7">IF(J16="","",100*J16/$F25)</f>
        <v>1.458347551450855</v>
      </c>
      <c r="K25" s="18">
        <f t="shared" si="7"/>
        <v>1.4975779534197085</v>
      </c>
      <c r="L25" s="18">
        <f t="shared" si="7"/>
        <v>1.4805212569115114</v>
      </c>
      <c r="M25" s="18">
        <f t="shared" si="7"/>
        <v>1.453230542498396</v>
      </c>
      <c r="N25" s="18">
        <f t="shared" si="7"/>
        <v>1.4481135335459367</v>
      </c>
      <c r="O25" s="18">
        <f t="shared" si="7"/>
        <v>1.4515248728475763</v>
      </c>
      <c r="P25" s="18">
        <f t="shared" si="7"/>
        <v>1.5163403195787255</v>
      </c>
      <c r="Q25" s="18">
        <f t="shared" si="7"/>
        <v>1.5623934001508577</v>
      </c>
      <c r="R25" s="18">
        <f t="shared" si="7"/>
        <v>1.5948011235164323</v>
      </c>
      <c r="S25" s="18">
        <f t="shared" si="7"/>
        <v>1.6067408110721701</v>
      </c>
      <c r="T25" s="18">
        <f t="shared" si="7"/>
        <v>1.6152691593262687</v>
      </c>
      <c r="U25" s="18">
        <f t="shared" si="7"/>
        <v>1.7176093383754516</v>
      </c>
    </row>
    <row r="26" spans="1:21" s="16" customFormat="1" x14ac:dyDescent="0.2">
      <c r="A26" s="14"/>
      <c r="B26" s="14" t="s">
        <v>4</v>
      </c>
      <c r="C26" s="14"/>
      <c r="D26" s="20" t="s">
        <v>11</v>
      </c>
      <c r="F26" s="15">
        <v>29009.572301</v>
      </c>
      <c r="H26" s="35">
        <f t="shared" si="6"/>
        <v>1.7175365249449908</v>
      </c>
      <c r="I26" s="15"/>
      <c r="J26" s="18">
        <f t="shared" si="7"/>
        <v>1.7235690165027504</v>
      </c>
      <c r="K26" s="18">
        <f t="shared" si="7"/>
        <v>1.761487534865811</v>
      </c>
      <c r="L26" s="18">
        <f t="shared" si="7"/>
        <v>1.6511791178096349</v>
      </c>
      <c r="M26" s="18">
        <f t="shared" si="7"/>
        <v>1.5960249092815468</v>
      </c>
      <c r="N26" s="18">
        <f t="shared" si="7"/>
        <v>1.602919185347558</v>
      </c>
      <c r="O26" s="18">
        <f t="shared" si="7"/>
        <v>1.5960249092815468</v>
      </c>
      <c r="P26" s="18">
        <f t="shared" si="7"/>
        <v>1.6546262558426403</v>
      </c>
      <c r="Q26" s="18">
        <f t="shared" si="7"/>
        <v>1.7166747404367393</v>
      </c>
      <c r="R26" s="18">
        <f t="shared" si="7"/>
        <v>1.7856175010968494</v>
      </c>
      <c r="S26" s="18">
        <f t="shared" si="7"/>
        <v>1.7890646391298548</v>
      </c>
      <c r="T26" s="18">
        <f t="shared" si="7"/>
        <v>1.7856175010968494</v>
      </c>
      <c r="U26" s="18">
        <f t="shared" si="7"/>
        <v>1.9476329886481079</v>
      </c>
    </row>
    <row r="27" spans="1:21" s="16" customFormat="1" x14ac:dyDescent="0.2">
      <c r="A27" s="14"/>
      <c r="B27" s="14" t="s">
        <v>5</v>
      </c>
      <c r="C27" s="14"/>
      <c r="D27" s="20" t="s">
        <v>11</v>
      </c>
      <c r="F27" s="15">
        <v>29618.427530000001</v>
      </c>
      <c r="H27" s="35">
        <f t="shared" si="6"/>
        <v>1.353324152429551</v>
      </c>
      <c r="I27" s="15"/>
      <c r="J27" s="18">
        <f t="shared" si="7"/>
        <v>1.1985781474739892</v>
      </c>
      <c r="K27" s="18">
        <f t="shared" si="7"/>
        <v>1.2390934651350818</v>
      </c>
      <c r="L27" s="18">
        <f t="shared" si="7"/>
        <v>1.3133715475137515</v>
      </c>
      <c r="M27" s="18">
        <f t="shared" si="7"/>
        <v>1.3133715475137515</v>
      </c>
      <c r="N27" s="18">
        <f t="shared" si="7"/>
        <v>1.296490165154963</v>
      </c>
      <c r="O27" s="18">
        <f t="shared" si="7"/>
        <v>1.3099952710419938</v>
      </c>
      <c r="P27" s="18">
        <f t="shared" si="7"/>
        <v>1.3808970769489057</v>
      </c>
      <c r="Q27" s="18">
        <f t="shared" si="7"/>
        <v>1.4112835651947253</v>
      </c>
      <c r="R27" s="18">
        <f t="shared" si="7"/>
        <v>1.4079072887229676</v>
      </c>
      <c r="S27" s="18">
        <f t="shared" si="7"/>
        <v>1.4281649475535139</v>
      </c>
      <c r="T27" s="18">
        <f t="shared" si="7"/>
        <v>1.4484226063840602</v>
      </c>
      <c r="U27" s="18">
        <f t="shared" si="7"/>
        <v>1.4923142005169103</v>
      </c>
    </row>
    <row r="28" spans="1:21" s="16" customFormat="1" x14ac:dyDescent="0.2">
      <c r="A28" s="14" t="s">
        <v>7</v>
      </c>
      <c r="B28" s="14"/>
      <c r="C28" s="14"/>
      <c r="D28" s="20" t="s">
        <v>12</v>
      </c>
      <c r="F28" s="15">
        <v>20582.257580000001</v>
      </c>
      <c r="H28" s="35">
        <f t="shared" si="6"/>
        <v>3.8775305878439665</v>
      </c>
      <c r="I28" s="15"/>
      <c r="J28" s="18">
        <f t="shared" si="7"/>
        <v>3.8382572802298003</v>
      </c>
      <c r="K28" s="18">
        <f t="shared" si="7"/>
        <v>3.8333987267105223</v>
      </c>
      <c r="L28" s="18">
        <f t="shared" si="7"/>
        <v>3.6973592281707317</v>
      </c>
      <c r="M28" s="18">
        <f>IF(M19="","",100*M19/$F28)</f>
        <v>3.6293394789008366</v>
      </c>
      <c r="N28" s="18">
        <f>IF(N19="","",100*N19/$F28)</f>
        <v>3.809105959114131</v>
      </c>
      <c r="O28" s="18">
        <f t="shared" si="7"/>
        <v>3.6439151394586715</v>
      </c>
      <c r="P28" s="18">
        <f t="shared" si="7"/>
        <v>3.6973592281707317</v>
      </c>
      <c r="Q28" s="18">
        <f t="shared" si="7"/>
        <v>3.9742967787695909</v>
      </c>
      <c r="R28" s="18">
        <f t="shared" si="7"/>
        <v>3.9208526900575302</v>
      </c>
      <c r="S28" s="18">
        <f t="shared" si="7"/>
        <v>3.954862564692478</v>
      </c>
      <c r="T28" s="18">
        <f t="shared" si="7"/>
        <v>4.1394875984250508</v>
      </c>
      <c r="U28" s="18">
        <f t="shared" si="7"/>
        <v>4.3921323814275182</v>
      </c>
    </row>
    <row r="29" spans="1:21" s="16" customFormat="1" x14ac:dyDescent="0.2">
      <c r="A29" s="14"/>
      <c r="B29" s="14" t="s">
        <v>4</v>
      </c>
      <c r="C29" s="14"/>
      <c r="D29" s="20" t="s">
        <v>12</v>
      </c>
      <c r="F29" s="15">
        <v>11325.205367</v>
      </c>
      <c r="H29" s="35">
        <f t="shared" si="6"/>
        <v>4.3818189950532842</v>
      </c>
      <c r="I29" s="15"/>
      <c r="J29" s="18">
        <f t="shared" si="7"/>
        <v>4.7328060077552854</v>
      </c>
      <c r="K29" s="18">
        <f t="shared" si="7"/>
        <v>4.7681254555743546</v>
      </c>
      <c r="L29" s="18">
        <f t="shared" si="7"/>
        <v>4.5297191827956365</v>
      </c>
      <c r="M29" s="18">
        <f t="shared" si="7"/>
        <v>4.2913129100169192</v>
      </c>
      <c r="N29" s="18">
        <f t="shared" si="7"/>
        <v>4.397271253474127</v>
      </c>
      <c r="O29" s="18">
        <f t="shared" si="7"/>
        <v>4.0175871894191317</v>
      </c>
      <c r="P29" s="18">
        <f t="shared" si="7"/>
        <v>3.99109760355483</v>
      </c>
      <c r="Q29" s="18">
        <f t="shared" si="7"/>
        <v>4.0970559470120378</v>
      </c>
      <c r="R29" s="18">
        <f t="shared" si="7"/>
        <v>4.0617364991929685</v>
      </c>
      <c r="S29" s="18">
        <f t="shared" si="7"/>
        <v>4.2030142904692456</v>
      </c>
      <c r="T29" s="18">
        <f t="shared" si="7"/>
        <v>4.5297191827956365</v>
      </c>
      <c r="U29" s="18">
        <f t="shared" si="7"/>
        <v>4.9623824185792351</v>
      </c>
    </row>
    <row r="30" spans="1:21" s="16" customFormat="1" x14ac:dyDescent="0.2">
      <c r="A30" s="14"/>
      <c r="B30" s="14" t="s">
        <v>5</v>
      </c>
      <c r="C30" s="14"/>
      <c r="D30" s="20" t="s">
        <v>12</v>
      </c>
      <c r="F30" s="15">
        <v>9257.0522130000008</v>
      </c>
      <c r="H30" s="35">
        <f t="shared" si="6"/>
        <v>3.2605771944275981</v>
      </c>
      <c r="I30" s="15"/>
      <c r="J30" s="18">
        <f t="shared" si="7"/>
        <v>2.7438540277789398</v>
      </c>
      <c r="K30" s="18">
        <f t="shared" si="7"/>
        <v>2.6898411532163622</v>
      </c>
      <c r="L30" s="18">
        <f t="shared" si="7"/>
        <v>2.6790385783038468</v>
      </c>
      <c r="M30" s="18">
        <f t="shared" si="7"/>
        <v>2.8194720521665482</v>
      </c>
      <c r="N30" s="18">
        <f t="shared" si="7"/>
        <v>3.0895364249794359</v>
      </c>
      <c r="O30" s="18">
        <f t="shared" si="7"/>
        <v>3.1867595991920759</v>
      </c>
      <c r="P30" s="18">
        <f t="shared" si="7"/>
        <v>3.337995647967293</v>
      </c>
      <c r="Q30" s="18">
        <f t="shared" si="7"/>
        <v>3.8241115190304908</v>
      </c>
      <c r="R30" s="18">
        <f t="shared" si="7"/>
        <v>3.7484934946428821</v>
      </c>
      <c r="S30" s="18">
        <f t="shared" si="7"/>
        <v>3.6512703204302426</v>
      </c>
      <c r="T30" s="18">
        <f t="shared" si="7"/>
        <v>3.6620728953427584</v>
      </c>
      <c r="U30" s="18">
        <f t="shared" si="7"/>
        <v>3.6944806200803049</v>
      </c>
    </row>
    <row r="31" spans="1:21" s="16" customFormat="1" x14ac:dyDescent="0.2">
      <c r="A31" s="26" t="s">
        <v>8</v>
      </c>
      <c r="B31" s="27"/>
      <c r="C31" s="27"/>
      <c r="D31" s="28" t="s">
        <v>11</v>
      </c>
      <c r="E31" s="27"/>
      <c r="F31" s="17">
        <v>79210.257411000013</v>
      </c>
      <c r="G31" s="21"/>
      <c r="H31" s="36">
        <f>IF(H22="","",100*H22/$F31)</f>
        <v>2.1426097100790122</v>
      </c>
      <c r="I31" s="17"/>
      <c r="J31" s="19">
        <f t="shared" si="7"/>
        <v>2.0767512362250664</v>
      </c>
      <c r="K31" s="19">
        <f t="shared" si="7"/>
        <v>2.1045254168919061</v>
      </c>
      <c r="L31" s="19">
        <f t="shared" si="7"/>
        <v>2.0565518321037284</v>
      </c>
      <c r="M31" s="19">
        <f t="shared" si="7"/>
        <v>2.0186779493762197</v>
      </c>
      <c r="N31" s="19">
        <f t="shared" si="7"/>
        <v>2.0616016831340627</v>
      </c>
      <c r="O31" s="19">
        <f t="shared" si="7"/>
        <v>2.0212028748913866</v>
      </c>
      <c r="P31" s="19">
        <f t="shared" si="7"/>
        <v>2.0830635500129846</v>
      </c>
      <c r="Q31" s="19">
        <f t="shared" si="7"/>
        <v>2.189110421650009</v>
      </c>
      <c r="R31" s="19">
        <f t="shared" si="7"/>
        <v>2.199210123710678</v>
      </c>
      <c r="S31" s="19">
        <f t="shared" si="7"/>
        <v>2.2168846023168491</v>
      </c>
      <c r="T31" s="19">
        <f t="shared" si="7"/>
        <v>2.271170500892945</v>
      </c>
      <c r="U31" s="19">
        <f t="shared" si="7"/>
        <v>2.4125663297423112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1.1311432567686066</v>
      </c>
      <c r="I25" s="15"/>
      <c r="J25" s="18">
        <f t="shared" ref="J25:U31" si="5">IF(J16="","",100*J16/$F25)</f>
        <v>1.2042027734787177</v>
      </c>
      <c r="K25" s="18">
        <f t="shared" si="5"/>
        <v>1.1922630859229799</v>
      </c>
      <c r="L25" s="18">
        <f t="shared" si="5"/>
        <v>1.1206249605885519</v>
      </c>
      <c r="M25" s="18">
        <f t="shared" si="5"/>
        <v>1.1120966123344533</v>
      </c>
      <c r="N25" s="18">
        <f t="shared" si="5"/>
        <v>1.0831002282705182</v>
      </c>
      <c r="O25" s="18">
        <f t="shared" si="5"/>
        <v>0.99952241538035214</v>
      </c>
      <c r="P25" s="18">
        <f t="shared" si="5"/>
        <v>1.0882172372229773</v>
      </c>
      <c r="Q25" s="18">
        <f t="shared" si="5"/>
        <v>1.0370471476983858</v>
      </c>
      <c r="R25" s="18">
        <f t="shared" si="5"/>
        <v>1.1206249605885519</v>
      </c>
      <c r="S25" s="18">
        <f t="shared" si="5"/>
        <v>1.1359759874459292</v>
      </c>
      <c r="T25" s="18">
        <f t="shared" si="5"/>
        <v>1.1854404073197009</v>
      </c>
      <c r="U25" s="18">
        <f t="shared" si="5"/>
        <v>1.2946032649721626</v>
      </c>
    </row>
    <row r="26" spans="1:21" s="16" customFormat="1" x14ac:dyDescent="0.2">
      <c r="A26" s="14"/>
      <c r="B26" s="14" t="s">
        <v>4</v>
      </c>
      <c r="C26" s="14"/>
      <c r="D26" s="20" t="s">
        <v>11</v>
      </c>
      <c r="F26" s="15">
        <v>29009.572301</v>
      </c>
      <c r="H26" s="35">
        <f t="shared" si="4"/>
        <v>1.2510238444782464</v>
      </c>
      <c r="I26" s="15"/>
      <c r="J26" s="18">
        <f t="shared" si="5"/>
        <v>1.3409366948391399</v>
      </c>
      <c r="K26" s="18">
        <f t="shared" si="5"/>
        <v>1.2995710384430739</v>
      </c>
      <c r="L26" s="18">
        <f t="shared" si="5"/>
        <v>1.2444168299149858</v>
      </c>
      <c r="M26" s="18">
        <f t="shared" si="5"/>
        <v>1.2133925876179363</v>
      </c>
      <c r="N26" s="18">
        <f t="shared" si="5"/>
        <v>1.2099454495849309</v>
      </c>
      <c r="O26" s="18">
        <f t="shared" si="5"/>
        <v>1.1065313085947657</v>
      </c>
      <c r="P26" s="18">
        <f t="shared" si="5"/>
        <v>1.1513441030238372</v>
      </c>
      <c r="Q26" s="18">
        <f t="shared" si="5"/>
        <v>1.1375555508918154</v>
      </c>
      <c r="R26" s="18">
        <f t="shared" si="5"/>
        <v>1.1582383790898483</v>
      </c>
      <c r="S26" s="18">
        <f t="shared" si="5"/>
        <v>1.2582053820470078</v>
      </c>
      <c r="T26" s="18">
        <f t="shared" si="5"/>
        <v>1.3512781089381563</v>
      </c>
      <c r="U26" s="18">
        <f t="shared" si="5"/>
        <v>1.5408707007534588</v>
      </c>
    </row>
    <row r="27" spans="1:21" s="16" customFormat="1" x14ac:dyDescent="0.2">
      <c r="A27" s="14"/>
      <c r="B27" s="14" t="s">
        <v>5</v>
      </c>
      <c r="C27" s="14"/>
      <c r="D27" s="20" t="s">
        <v>11</v>
      </c>
      <c r="F27" s="15">
        <v>29618.427530000001</v>
      </c>
      <c r="H27" s="35">
        <f t="shared" si="4"/>
        <v>1.0137270106452543</v>
      </c>
      <c r="I27" s="15"/>
      <c r="J27" s="18">
        <f t="shared" si="5"/>
        <v>1.070279641547196</v>
      </c>
      <c r="K27" s="18">
        <f t="shared" si="5"/>
        <v>1.0871610239059846</v>
      </c>
      <c r="L27" s="18">
        <f t="shared" si="5"/>
        <v>0.99937783564028393</v>
      </c>
      <c r="M27" s="18">
        <f t="shared" si="5"/>
        <v>1.0128829415273148</v>
      </c>
      <c r="N27" s="18">
        <f t="shared" si="5"/>
        <v>0.95886251797919131</v>
      </c>
      <c r="O27" s="18">
        <f t="shared" si="5"/>
        <v>0.89471326501579473</v>
      </c>
      <c r="P27" s="18">
        <f t="shared" si="5"/>
        <v>1.0263880474143456</v>
      </c>
      <c r="Q27" s="18">
        <f t="shared" si="5"/>
        <v>0.938604859148645</v>
      </c>
      <c r="R27" s="18">
        <f t="shared" si="5"/>
        <v>1.0837847474342268</v>
      </c>
      <c r="S27" s="18">
        <f t="shared" si="5"/>
        <v>1.0162592179990724</v>
      </c>
      <c r="T27" s="18">
        <f t="shared" si="5"/>
        <v>1.0230117709425879</v>
      </c>
      <c r="U27" s="18">
        <f t="shared" si="5"/>
        <v>1.0533982591884072</v>
      </c>
    </row>
    <row r="28" spans="1:21" s="16" customFormat="1" x14ac:dyDescent="0.2">
      <c r="A28" s="14" t="s">
        <v>7</v>
      </c>
      <c r="B28" s="14"/>
      <c r="C28" s="14"/>
      <c r="D28" s="20" t="s">
        <v>12</v>
      </c>
      <c r="F28" s="15">
        <v>20582.257580000001</v>
      </c>
      <c r="H28" s="35">
        <f t="shared" si="4"/>
        <v>3.1159523236971038</v>
      </c>
      <c r="I28" s="15"/>
      <c r="J28" s="18">
        <f t="shared" si="5"/>
        <v>3.2017867692043525</v>
      </c>
      <c r="K28" s="18">
        <f t="shared" si="5"/>
        <v>3.3572604818212559</v>
      </c>
      <c r="L28" s="18">
        <f t="shared" si="5"/>
        <v>3.3183920536670302</v>
      </c>
      <c r="M28" s="18">
        <f>IF(M19="","",100*M19/$F28)</f>
        <v>3.2115038762429089</v>
      </c>
      <c r="N28" s="18">
        <f>IF(N19="","",100*N19/$F28)</f>
        <v>3.1823525551272396</v>
      </c>
      <c r="O28" s="18">
        <f t="shared" si="5"/>
        <v>3.0074446284332232</v>
      </c>
      <c r="P28" s="18">
        <f t="shared" si="5"/>
        <v>3.0511716101067274</v>
      </c>
      <c r="Q28" s="18">
        <f t="shared" si="5"/>
        <v>2.7159314172765296</v>
      </c>
      <c r="R28" s="18">
        <f t="shared" si="5"/>
        <v>2.7305070778343645</v>
      </c>
      <c r="S28" s="18">
        <f t="shared" si="5"/>
        <v>2.9102735580476589</v>
      </c>
      <c r="T28" s="18">
        <f t="shared" si="5"/>
        <v>3.1677768945694051</v>
      </c>
      <c r="U28" s="18">
        <f t="shared" si="5"/>
        <v>3.5370269620345502</v>
      </c>
    </row>
    <row r="29" spans="1:21" s="16" customFormat="1" x14ac:dyDescent="0.2">
      <c r="A29" s="14"/>
      <c r="B29" s="14" t="s">
        <v>4</v>
      </c>
      <c r="C29" s="14"/>
      <c r="D29" s="20" t="s">
        <v>12</v>
      </c>
      <c r="F29" s="15">
        <v>11325.205367</v>
      </c>
      <c r="H29" s="35">
        <f t="shared" si="4"/>
        <v>3.6798449696492819</v>
      </c>
      <c r="I29" s="15"/>
      <c r="J29" s="18">
        <f t="shared" si="5"/>
        <v>3.9646080176905278</v>
      </c>
      <c r="K29" s="18">
        <f t="shared" si="5"/>
        <v>4.1412052567858746</v>
      </c>
      <c r="L29" s="18">
        <f t="shared" si="5"/>
        <v>3.9646080176905278</v>
      </c>
      <c r="M29" s="18">
        <f t="shared" si="5"/>
        <v>3.7438614688213447</v>
      </c>
      <c r="N29" s="18">
        <f t="shared" si="5"/>
        <v>3.6202434014546023</v>
      </c>
      <c r="O29" s="18">
        <f t="shared" si="5"/>
        <v>3.3730072667211175</v>
      </c>
      <c r="P29" s="18">
        <f t="shared" si="5"/>
        <v>3.4524760243140231</v>
      </c>
      <c r="Q29" s="18">
        <f t="shared" si="5"/>
        <v>3.0727919602590283</v>
      </c>
      <c r="R29" s="18">
        <f t="shared" si="5"/>
        <v>3.090451684168563</v>
      </c>
      <c r="S29" s="18">
        <f t="shared" si="5"/>
        <v>3.4877954721330924</v>
      </c>
      <c r="T29" s="18">
        <f t="shared" si="5"/>
        <v>3.8763093981428547</v>
      </c>
      <c r="U29" s="18">
        <f t="shared" si="5"/>
        <v>4.3707816676098252</v>
      </c>
    </row>
    <row r="30" spans="1:21" s="16" customFormat="1" x14ac:dyDescent="0.2">
      <c r="A30" s="14"/>
      <c r="B30" s="14" t="s">
        <v>5</v>
      </c>
      <c r="C30" s="14"/>
      <c r="D30" s="20" t="s">
        <v>12</v>
      </c>
      <c r="F30" s="15">
        <v>9257.0522130000008</v>
      </c>
      <c r="H30" s="35">
        <f t="shared" si="4"/>
        <v>2.4260782824357756</v>
      </c>
      <c r="I30" s="15"/>
      <c r="J30" s="18">
        <f t="shared" si="5"/>
        <v>2.2685407316282573</v>
      </c>
      <c r="K30" s="18">
        <f t="shared" si="5"/>
        <v>2.3981716305784433</v>
      </c>
      <c r="L30" s="18">
        <f t="shared" si="5"/>
        <v>2.5278025295286297</v>
      </c>
      <c r="M30" s="18">
        <f t="shared" si="5"/>
        <v>2.5602102542661762</v>
      </c>
      <c r="N30" s="18">
        <f t="shared" si="5"/>
        <v>2.6466308535663003</v>
      </c>
      <c r="O30" s="18">
        <f t="shared" si="5"/>
        <v>2.5602102542661762</v>
      </c>
      <c r="P30" s="18">
        <f t="shared" si="5"/>
        <v>2.5602102542661762</v>
      </c>
      <c r="Q30" s="18">
        <f t="shared" si="5"/>
        <v>2.2793433065407727</v>
      </c>
      <c r="R30" s="18">
        <f t="shared" si="5"/>
        <v>2.2901458814532885</v>
      </c>
      <c r="S30" s="18">
        <f t="shared" si="5"/>
        <v>2.2037252821531643</v>
      </c>
      <c r="T30" s="18">
        <f t="shared" si="5"/>
        <v>2.3009484563658038</v>
      </c>
      <c r="U30" s="18">
        <f t="shared" si="5"/>
        <v>2.5169999546161139</v>
      </c>
    </row>
    <row r="31" spans="1:21" s="16" customFormat="1" x14ac:dyDescent="0.2">
      <c r="A31" s="26" t="s">
        <v>8</v>
      </c>
      <c r="B31" s="27"/>
      <c r="C31" s="27"/>
      <c r="D31" s="28" t="s">
        <v>11</v>
      </c>
      <c r="E31" s="27"/>
      <c r="F31" s="17">
        <v>79210.257411000013</v>
      </c>
      <c r="G31" s="21"/>
      <c r="H31" s="36">
        <f>IF(H22="","",100*H22/$F31)</f>
        <v>1.6468826672678414</v>
      </c>
      <c r="I31" s="17"/>
      <c r="J31" s="19">
        <f t="shared" si="5"/>
        <v>1.7232616641016507</v>
      </c>
      <c r="K31" s="19">
        <f t="shared" si="5"/>
        <v>1.7548232330412414</v>
      </c>
      <c r="L31" s="19">
        <f t="shared" si="5"/>
        <v>1.6917000951620602</v>
      </c>
      <c r="M31" s="19">
        <f t="shared" si="5"/>
        <v>1.6576136007073021</v>
      </c>
      <c r="N31" s="19">
        <f t="shared" si="5"/>
        <v>1.6285769572828788</v>
      </c>
      <c r="O31" s="19">
        <f t="shared" si="5"/>
        <v>1.5212676228882704</v>
      </c>
      <c r="P31" s="19">
        <f t="shared" si="5"/>
        <v>1.5982778511008717</v>
      </c>
      <c r="Q31" s="19">
        <f t="shared" si="5"/>
        <v>1.4732940381000927</v>
      </c>
      <c r="R31" s="19">
        <f t="shared" si="5"/>
        <v>1.5389421014944413</v>
      </c>
      <c r="S31" s="19">
        <f t="shared" si="5"/>
        <v>1.597015388343288</v>
      </c>
      <c r="T31" s="19">
        <f t="shared" si="5"/>
        <v>1.7005373344651455</v>
      </c>
      <c r="U31" s="19">
        <f t="shared" si="5"/>
        <v>1.8772821205268533</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2025-09-05T08:43:57Z</dcterms:modified>
</cp:coreProperties>
</file>